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70" yWindow="720" windowWidth="19950" windowHeight="6675" tabRatio="361"/>
  </bookViews>
  <sheets>
    <sheet name="Recettes &amp; charges" sheetId="18" r:id="rId1"/>
    <sheet name="Recettes &amp;charges détail" sheetId="19" r:id="rId2"/>
    <sheet name="Investissements" sheetId="17" r:id="rId3"/>
    <sheet name="Plan de transport " sheetId="20" r:id="rId4"/>
    <sheet name="Surfaces" sheetId="21" r:id="rId5"/>
    <sheet name="retrocessions" sheetId="2" state="hidden" r:id="rId6"/>
    <sheet name="FP" sheetId="3" state="hidden" r:id="rId7"/>
    <sheet name="PDT" sheetId="4" state="hidden" r:id="rId8"/>
    <sheet name="UO PMR" sheetId="11" r:id="rId9"/>
    <sheet name="SUGE" sheetId="16" r:id="rId10"/>
  </sheets>
  <externalReferences>
    <externalReference r:id="rId11"/>
  </externalReferences>
  <definedNames>
    <definedName name="_xlnm.Print_Titles" localSheetId="3">'Plan de transport '!$1:$2</definedName>
    <definedName name="_xlnm.Print_Titles" localSheetId="0">'Recettes &amp; charges'!$1:$3</definedName>
    <definedName name="_xlnm.Print_Titles" localSheetId="1">'Recettes &amp;charges détail'!$1:$6</definedName>
    <definedName name="_xlnm.Print_Titles" localSheetId="4">Surfaces!$2:$2</definedName>
    <definedName name="_xlnm.Print_Titles" localSheetId="8">'UO PMR'!$1:$2</definedName>
    <definedName name="_xlnm.Print_Area" localSheetId="2">Investissements!$A$1:$R$62</definedName>
    <definedName name="_xlnm.Print_Area" localSheetId="3">'Plan de transport '!$A$1:$H$61</definedName>
    <definedName name="_xlnm.Print_Area" localSheetId="0">'Recettes &amp; charges'!$A$4:$W$183</definedName>
    <definedName name="_xlnm.Print_Area" localSheetId="1">'Recettes &amp;charges détail'!$A$9:$Y$204</definedName>
    <definedName name="_xlnm.Print_Area" localSheetId="9">SUGE!$A$1:$S$60</definedName>
    <definedName name="_xlnm.Print_Area" localSheetId="4">Surfaces!$A$1:$E$60</definedName>
    <definedName name="_xlnm.Print_Area" localSheetId="8">'UO PMR'!$A$1:$G$61</definedName>
  </definedNames>
  <calcPr calcId="145621"/>
</workbook>
</file>

<file path=xl/calcChain.xml><?xml version="1.0" encoding="utf-8"?>
<calcChain xmlns="http://schemas.openxmlformats.org/spreadsheetml/2006/main">
  <c r="Q62" i="17" l="1"/>
  <c r="R62" i="17"/>
  <c r="P62" i="17"/>
  <c r="N62" i="17"/>
  <c r="M62" i="17"/>
  <c r="L62" i="17"/>
  <c r="K62" i="17"/>
  <c r="J62" i="17"/>
  <c r="I62" i="17"/>
  <c r="H62" i="17"/>
  <c r="G62" i="17"/>
  <c r="F62" i="17"/>
  <c r="E62" i="17"/>
  <c r="D62" i="17"/>
  <c r="C62" i="17"/>
  <c r="B62" i="17"/>
  <c r="W86" i="18"/>
  <c r="P86" i="18"/>
  <c r="I86" i="18"/>
  <c r="W85" i="18"/>
  <c r="P85" i="18"/>
  <c r="I85" i="18"/>
  <c r="W84" i="18"/>
  <c r="P84" i="18"/>
  <c r="I84" i="18"/>
  <c r="W83" i="18"/>
  <c r="P83" i="18"/>
  <c r="I83" i="18"/>
  <c r="W82" i="18"/>
  <c r="P82" i="18"/>
  <c r="H82" i="18"/>
  <c r="D82" i="18"/>
  <c r="C82" i="18"/>
  <c r="W81" i="18"/>
  <c r="P81" i="18"/>
  <c r="I81" i="18"/>
  <c r="W80" i="18"/>
  <c r="P80" i="18"/>
  <c r="I80" i="18"/>
  <c r="W79" i="18"/>
  <c r="P79" i="18"/>
  <c r="I79" i="18"/>
  <c r="W78" i="18"/>
  <c r="P78" i="18"/>
  <c r="I78" i="18"/>
  <c r="W77" i="18"/>
  <c r="P77" i="18"/>
  <c r="I77" i="18"/>
  <c r="W76" i="18"/>
  <c r="P76" i="18"/>
  <c r="I76" i="18"/>
  <c r="W75" i="18"/>
  <c r="P75" i="18"/>
  <c r="I75" i="18"/>
  <c r="W74" i="18"/>
  <c r="P74" i="18"/>
  <c r="I74" i="18"/>
  <c r="W73" i="18"/>
  <c r="P73" i="18"/>
  <c r="I73" i="18"/>
  <c r="W72" i="18"/>
  <c r="P72" i="18"/>
  <c r="I72" i="18"/>
  <c r="W71" i="18"/>
  <c r="P71" i="18"/>
  <c r="I71" i="18"/>
  <c r="W70" i="18"/>
  <c r="P70" i="18"/>
  <c r="I70" i="18"/>
  <c r="W69" i="18"/>
  <c r="P69" i="18"/>
  <c r="I69" i="18"/>
  <c r="W68" i="18"/>
  <c r="P68" i="18"/>
  <c r="I68" i="18"/>
  <c r="F82" i="18" l="1"/>
  <c r="I82" i="18" s="1"/>
  <c r="V163" i="19"/>
  <c r="X163" i="19" s="1"/>
  <c r="Y163" i="19" s="1"/>
  <c r="V94" i="19"/>
  <c r="X94" i="19" s="1"/>
  <c r="V25" i="19"/>
  <c r="W183" i="18"/>
  <c r="P183" i="18"/>
  <c r="I183" i="18"/>
  <c r="W146" i="18"/>
  <c r="P146" i="18"/>
  <c r="I146" i="18"/>
  <c r="W145" i="18"/>
  <c r="P145" i="18"/>
  <c r="I145" i="18"/>
  <c r="W144" i="18"/>
  <c r="P144" i="18"/>
  <c r="I144" i="18"/>
  <c r="W143" i="18"/>
  <c r="P143" i="18"/>
  <c r="I143" i="18"/>
  <c r="W142" i="18"/>
  <c r="P142" i="18"/>
  <c r="H142" i="18"/>
  <c r="C142" i="18"/>
  <c r="F142" i="18" s="1"/>
  <c r="W141" i="18"/>
  <c r="P141" i="18"/>
  <c r="I141" i="18"/>
  <c r="W140" i="18"/>
  <c r="P140" i="18"/>
  <c r="I140" i="18"/>
  <c r="W139" i="18"/>
  <c r="P139" i="18"/>
  <c r="I139" i="18"/>
  <c r="W138" i="18"/>
  <c r="P138" i="18"/>
  <c r="I138" i="18"/>
  <c r="W137" i="18"/>
  <c r="P137" i="18"/>
  <c r="I137" i="18"/>
  <c r="W136" i="18"/>
  <c r="P136" i="18"/>
  <c r="I136" i="18"/>
  <c r="W135" i="18"/>
  <c r="P135" i="18"/>
  <c r="I135" i="18"/>
  <c r="W134" i="18"/>
  <c r="P134" i="18"/>
  <c r="I134" i="18"/>
  <c r="W133" i="18"/>
  <c r="P133" i="18"/>
  <c r="I133" i="18"/>
  <c r="W132" i="18"/>
  <c r="P132" i="18"/>
  <c r="I132" i="18"/>
  <c r="W131" i="18"/>
  <c r="P131" i="18"/>
  <c r="I131" i="18"/>
  <c r="W130" i="18"/>
  <c r="P130" i="18"/>
  <c r="I130" i="18"/>
  <c r="W129" i="18"/>
  <c r="P129" i="18"/>
  <c r="I129" i="18"/>
  <c r="W128" i="18"/>
  <c r="P128" i="18"/>
  <c r="I128" i="18"/>
  <c r="W182" i="18"/>
  <c r="P182" i="18"/>
  <c r="I182" i="18"/>
  <c r="W181" i="18"/>
  <c r="P181" i="18"/>
  <c r="I181" i="18"/>
  <c r="W180" i="18"/>
  <c r="P180" i="18"/>
  <c r="I180" i="18"/>
  <c r="W179" i="18"/>
  <c r="P179" i="18"/>
  <c r="I179" i="18"/>
  <c r="W178" i="18"/>
  <c r="P178" i="18"/>
  <c r="I178" i="18"/>
  <c r="W177" i="18"/>
  <c r="P177" i="18"/>
  <c r="I177" i="18"/>
  <c r="W176" i="18"/>
  <c r="P176" i="18"/>
  <c r="I176" i="18"/>
  <c r="W175" i="18"/>
  <c r="P175" i="18"/>
  <c r="I175" i="18"/>
  <c r="W174" i="18"/>
  <c r="P174" i="18"/>
  <c r="I174" i="18"/>
  <c r="W173" i="18"/>
  <c r="P173" i="18"/>
  <c r="I173" i="18"/>
  <c r="W172" i="18"/>
  <c r="P172" i="18"/>
  <c r="I172" i="18"/>
  <c r="W171" i="18"/>
  <c r="P171" i="18"/>
  <c r="I171" i="18"/>
  <c r="W170" i="18"/>
  <c r="P170" i="18"/>
  <c r="I170" i="18"/>
  <c r="W169" i="18"/>
  <c r="P169" i="18"/>
  <c r="I169" i="18"/>
  <c r="W168" i="18"/>
  <c r="P168" i="18"/>
  <c r="I168" i="18"/>
  <c r="W167" i="18"/>
  <c r="P167" i="18"/>
  <c r="I167" i="18"/>
  <c r="W166" i="18"/>
  <c r="P166" i="18"/>
  <c r="I166" i="18"/>
  <c r="W165" i="18"/>
  <c r="P165" i="18"/>
  <c r="I165" i="18"/>
  <c r="W164" i="18"/>
  <c r="P164" i="18"/>
  <c r="I164" i="18"/>
  <c r="W163" i="18"/>
  <c r="P163" i="18"/>
  <c r="I163" i="18"/>
  <c r="W162" i="18"/>
  <c r="P162" i="18"/>
  <c r="I162" i="18"/>
  <c r="W161" i="18"/>
  <c r="P161" i="18"/>
  <c r="I161" i="18"/>
  <c r="W160" i="18"/>
  <c r="P160" i="18"/>
  <c r="I160" i="18"/>
  <c r="W159" i="18"/>
  <c r="P159" i="18"/>
  <c r="I159" i="18"/>
  <c r="W158" i="18"/>
  <c r="P158" i="18"/>
  <c r="I158" i="18"/>
  <c r="W157" i="18"/>
  <c r="P157" i="18"/>
  <c r="I157" i="18"/>
  <c r="W156" i="18"/>
  <c r="P156" i="18"/>
  <c r="I156" i="18"/>
  <c r="W155" i="18"/>
  <c r="P155" i="18"/>
  <c r="I155" i="18"/>
  <c r="W154" i="18"/>
  <c r="P154" i="18"/>
  <c r="I154" i="18"/>
  <c r="W153" i="18"/>
  <c r="P153" i="18"/>
  <c r="I153" i="18"/>
  <c r="W152" i="18"/>
  <c r="P152" i="18"/>
  <c r="I152" i="18"/>
  <c r="W151" i="18"/>
  <c r="P151" i="18"/>
  <c r="I151" i="18"/>
  <c r="W150" i="18"/>
  <c r="P150" i="18"/>
  <c r="I150" i="18"/>
  <c r="W149" i="18"/>
  <c r="P149" i="18"/>
  <c r="I149" i="18"/>
  <c r="W148" i="18"/>
  <c r="P148" i="18"/>
  <c r="I148" i="18"/>
  <c r="W147" i="18"/>
  <c r="P147" i="18"/>
  <c r="I147" i="18"/>
  <c r="W123" i="18"/>
  <c r="P123" i="18"/>
  <c r="I123" i="18"/>
  <c r="W122" i="18"/>
  <c r="P122" i="18"/>
  <c r="I122" i="18"/>
  <c r="W121" i="18"/>
  <c r="P121" i="18"/>
  <c r="I121" i="18"/>
  <c r="W120" i="18"/>
  <c r="P120" i="18"/>
  <c r="I120" i="18"/>
  <c r="W119" i="18"/>
  <c r="P119" i="18"/>
  <c r="I119" i="18"/>
  <c r="W118" i="18"/>
  <c r="P118" i="18"/>
  <c r="I118" i="18"/>
  <c r="W117" i="18"/>
  <c r="P117" i="18"/>
  <c r="I117" i="18"/>
  <c r="W116" i="18"/>
  <c r="P116" i="18"/>
  <c r="I116" i="18"/>
  <c r="W115" i="18"/>
  <c r="P115" i="18"/>
  <c r="I115" i="18"/>
  <c r="W114" i="18"/>
  <c r="P114" i="18"/>
  <c r="I114" i="18"/>
  <c r="W113" i="18"/>
  <c r="P113" i="18"/>
  <c r="I113" i="18"/>
  <c r="W112" i="18"/>
  <c r="P112" i="18"/>
  <c r="I112" i="18"/>
  <c r="W111" i="18"/>
  <c r="P111" i="18"/>
  <c r="I111" i="18"/>
  <c r="W110" i="18"/>
  <c r="P110" i="18"/>
  <c r="I110" i="18"/>
  <c r="W109" i="18"/>
  <c r="P109" i="18"/>
  <c r="I109" i="18"/>
  <c r="W108" i="18"/>
  <c r="P108" i="18"/>
  <c r="I108" i="18"/>
  <c r="W107" i="18"/>
  <c r="P107" i="18"/>
  <c r="I107" i="18"/>
  <c r="W106" i="18"/>
  <c r="P106" i="18"/>
  <c r="I106" i="18"/>
  <c r="W105" i="18"/>
  <c r="P105" i="18"/>
  <c r="I105" i="18"/>
  <c r="W104" i="18"/>
  <c r="P104" i="18"/>
  <c r="I104" i="18"/>
  <c r="W103" i="18"/>
  <c r="P103" i="18"/>
  <c r="I103" i="18"/>
  <c r="W102" i="18"/>
  <c r="P102" i="18"/>
  <c r="I102" i="18"/>
  <c r="W101" i="18"/>
  <c r="P101" i="18"/>
  <c r="I101" i="18"/>
  <c r="W100" i="18"/>
  <c r="P100" i="18"/>
  <c r="I100" i="18"/>
  <c r="W99" i="18"/>
  <c r="P99" i="18"/>
  <c r="I99" i="18"/>
  <c r="W98" i="18"/>
  <c r="P98" i="18"/>
  <c r="I98" i="18"/>
  <c r="W97" i="18"/>
  <c r="P97" i="18"/>
  <c r="I97" i="18"/>
  <c r="W96" i="18"/>
  <c r="P96" i="18"/>
  <c r="I96" i="18"/>
  <c r="W95" i="18"/>
  <c r="P95" i="18"/>
  <c r="I95" i="18"/>
  <c r="W94" i="18"/>
  <c r="P94" i="18"/>
  <c r="I94" i="18"/>
  <c r="W93" i="18"/>
  <c r="P93" i="18"/>
  <c r="I93" i="18"/>
  <c r="W92" i="18"/>
  <c r="P92" i="18"/>
  <c r="I92" i="18"/>
  <c r="W91" i="18"/>
  <c r="P91" i="18"/>
  <c r="I91" i="18"/>
  <c r="W90" i="18"/>
  <c r="P90" i="18"/>
  <c r="I90" i="18"/>
  <c r="W89" i="18"/>
  <c r="P89" i="18"/>
  <c r="I89" i="18"/>
  <c r="W88" i="18"/>
  <c r="P88" i="18"/>
  <c r="I88" i="18"/>
  <c r="W87" i="18"/>
  <c r="P87" i="18"/>
  <c r="I87" i="18"/>
  <c r="W62" i="18"/>
  <c r="P62" i="18"/>
  <c r="I62" i="18"/>
  <c r="W25" i="18"/>
  <c r="P25" i="18"/>
  <c r="I25" i="18"/>
  <c r="W24" i="18"/>
  <c r="P24" i="18"/>
  <c r="I24" i="18"/>
  <c r="W23" i="18"/>
  <c r="P23" i="18"/>
  <c r="I23" i="18"/>
  <c r="W22" i="18"/>
  <c r="P22" i="18"/>
  <c r="I22" i="18"/>
  <c r="W21" i="18"/>
  <c r="P21" i="18"/>
  <c r="H21" i="18"/>
  <c r="D21" i="18"/>
  <c r="C21" i="18"/>
  <c r="W20" i="18"/>
  <c r="P20" i="18"/>
  <c r="I20" i="18"/>
  <c r="W19" i="18"/>
  <c r="P19" i="18"/>
  <c r="I19" i="18"/>
  <c r="W18" i="18"/>
  <c r="P18" i="18"/>
  <c r="I18" i="18"/>
  <c r="W17" i="18"/>
  <c r="P17" i="18"/>
  <c r="I17" i="18"/>
  <c r="W16" i="18"/>
  <c r="P16" i="18"/>
  <c r="I16" i="18"/>
  <c r="W15" i="18"/>
  <c r="P15" i="18"/>
  <c r="I15" i="18"/>
  <c r="W14" i="18"/>
  <c r="P14" i="18"/>
  <c r="I14" i="18"/>
  <c r="W13" i="18"/>
  <c r="P13" i="18"/>
  <c r="I13" i="18"/>
  <c r="W12" i="18"/>
  <c r="P12" i="18"/>
  <c r="I12" i="18"/>
  <c r="W11" i="18"/>
  <c r="P11" i="18"/>
  <c r="I11" i="18"/>
  <c r="W10" i="18"/>
  <c r="P10" i="18"/>
  <c r="I10" i="18"/>
  <c r="W9" i="18"/>
  <c r="P9" i="18"/>
  <c r="I9" i="18"/>
  <c r="W8" i="18"/>
  <c r="P8" i="18"/>
  <c r="I8" i="18"/>
  <c r="W7" i="18"/>
  <c r="P7" i="18"/>
  <c r="I7" i="18"/>
  <c r="W61" i="18"/>
  <c r="P61" i="18"/>
  <c r="I61" i="18"/>
  <c r="W60" i="18"/>
  <c r="P60" i="18"/>
  <c r="I60" i="18"/>
  <c r="W59" i="18"/>
  <c r="P59" i="18"/>
  <c r="I59" i="18"/>
  <c r="W58" i="18"/>
  <c r="P58" i="18"/>
  <c r="I58" i="18"/>
  <c r="W57" i="18"/>
  <c r="P57" i="18"/>
  <c r="I57" i="18"/>
  <c r="W56" i="18"/>
  <c r="P56" i="18"/>
  <c r="I56" i="18"/>
  <c r="W55" i="18"/>
  <c r="P55" i="18"/>
  <c r="I55" i="18"/>
  <c r="W54" i="18"/>
  <c r="P54" i="18"/>
  <c r="I54" i="18"/>
  <c r="W53" i="18"/>
  <c r="P53" i="18"/>
  <c r="I53" i="18"/>
  <c r="W52" i="18"/>
  <c r="P52" i="18"/>
  <c r="I52" i="18"/>
  <c r="W51" i="18"/>
  <c r="P51" i="18"/>
  <c r="I51" i="18"/>
  <c r="W50" i="18"/>
  <c r="P50" i="18"/>
  <c r="I50" i="18"/>
  <c r="W49" i="18"/>
  <c r="P49" i="18"/>
  <c r="I49" i="18"/>
  <c r="W48" i="18"/>
  <c r="P48" i="18"/>
  <c r="I48" i="18"/>
  <c r="W47" i="18"/>
  <c r="P47" i="18"/>
  <c r="I47" i="18"/>
  <c r="W46" i="18"/>
  <c r="P46" i="18"/>
  <c r="I46" i="18"/>
  <c r="W45" i="18"/>
  <c r="P45" i="18"/>
  <c r="I45" i="18"/>
  <c r="W44" i="18"/>
  <c r="P44" i="18"/>
  <c r="I44" i="18"/>
  <c r="W43" i="18"/>
  <c r="P43" i="18"/>
  <c r="I43" i="18"/>
  <c r="W42" i="18"/>
  <c r="P42" i="18"/>
  <c r="I42" i="18"/>
  <c r="W41" i="18"/>
  <c r="P41" i="18"/>
  <c r="I41" i="18"/>
  <c r="W40" i="18"/>
  <c r="P40" i="18"/>
  <c r="I40" i="18"/>
  <c r="W39" i="18"/>
  <c r="P39" i="18"/>
  <c r="I39" i="18"/>
  <c r="W38" i="18"/>
  <c r="P38" i="18"/>
  <c r="I38" i="18"/>
  <c r="W37" i="18"/>
  <c r="P37" i="18"/>
  <c r="I37" i="18"/>
  <c r="W36" i="18"/>
  <c r="P36" i="18"/>
  <c r="I36" i="18"/>
  <c r="W35" i="18"/>
  <c r="P35" i="18"/>
  <c r="I35" i="18"/>
  <c r="W34" i="18"/>
  <c r="P34" i="18"/>
  <c r="I34" i="18"/>
  <c r="W33" i="18"/>
  <c r="P33" i="18"/>
  <c r="I33" i="18"/>
  <c r="W32" i="18"/>
  <c r="P32" i="18"/>
  <c r="I32" i="18"/>
  <c r="W31" i="18"/>
  <c r="P31" i="18"/>
  <c r="I31" i="18"/>
  <c r="W30" i="18"/>
  <c r="P30" i="18"/>
  <c r="I30" i="18"/>
  <c r="W29" i="18"/>
  <c r="P29" i="18"/>
  <c r="I29" i="18"/>
  <c r="W28" i="18"/>
  <c r="P28" i="18"/>
  <c r="I28" i="18"/>
  <c r="W27" i="18"/>
  <c r="P27" i="18"/>
  <c r="I27" i="18"/>
  <c r="W26" i="18"/>
  <c r="P26" i="18"/>
  <c r="I26" i="18"/>
  <c r="F21" i="18" l="1"/>
  <c r="I21" i="18" s="1"/>
  <c r="I142" i="18"/>
  <c r="X25" i="19"/>
  <c r="Y25" i="19" s="1"/>
  <c r="Y94" i="19"/>
  <c r="E43" i="11" l="1"/>
  <c r="D43" i="11"/>
  <c r="C43" i="11"/>
  <c r="E56" i="11"/>
  <c r="D56" i="11"/>
  <c r="C56" i="11"/>
  <c r="E54" i="11"/>
  <c r="D54" i="11"/>
  <c r="C54" i="11"/>
  <c r="E52" i="11"/>
  <c r="D52" i="11"/>
  <c r="C52" i="11"/>
  <c r="E59" i="11"/>
  <c r="D59" i="11"/>
  <c r="C59" i="11"/>
  <c r="E50" i="11"/>
  <c r="D50" i="11"/>
  <c r="C50" i="11"/>
  <c r="E53" i="11"/>
  <c r="D53" i="11"/>
  <c r="C53" i="11"/>
  <c r="E60" i="11"/>
  <c r="D60" i="11"/>
  <c r="C60" i="11"/>
  <c r="E51" i="11"/>
  <c r="D51" i="11"/>
  <c r="C51" i="11"/>
  <c r="E49" i="11"/>
  <c r="D49" i="11"/>
  <c r="C49" i="11"/>
  <c r="E57" i="11"/>
  <c r="D57" i="11"/>
  <c r="C57" i="11"/>
  <c r="E58" i="11"/>
  <c r="D58" i="11"/>
  <c r="C58" i="11"/>
  <c r="E40" i="11"/>
  <c r="D40" i="11"/>
  <c r="C40" i="11"/>
  <c r="E44" i="11"/>
  <c r="D44" i="11"/>
  <c r="C44" i="11"/>
  <c r="E48" i="11"/>
  <c r="D48" i="11"/>
  <c r="C48" i="11"/>
  <c r="E39" i="11"/>
  <c r="D39" i="11"/>
  <c r="C39" i="11"/>
  <c r="E47" i="11"/>
  <c r="D47" i="11"/>
  <c r="C47" i="11"/>
  <c r="E46" i="11"/>
  <c r="D46" i="11"/>
  <c r="C46" i="11"/>
  <c r="E42" i="11"/>
  <c r="D42" i="11"/>
  <c r="C42" i="11"/>
  <c r="E41" i="11"/>
  <c r="D41" i="11"/>
  <c r="C41" i="11"/>
  <c r="E45" i="11"/>
  <c r="D45" i="11"/>
  <c r="C45" i="11"/>
  <c r="E38" i="11"/>
  <c r="D38" i="11"/>
  <c r="C38" i="11"/>
  <c r="E37" i="11"/>
  <c r="D37" i="11"/>
  <c r="C37" i="11"/>
  <c r="E31" i="11"/>
  <c r="D31" i="11"/>
  <c r="C31" i="11"/>
  <c r="E27" i="11"/>
  <c r="D27" i="11"/>
  <c r="C27" i="11"/>
  <c r="E32" i="11"/>
  <c r="D32" i="11"/>
  <c r="C32" i="11"/>
  <c r="E29" i="11"/>
  <c r="D29" i="11"/>
  <c r="C29" i="11"/>
  <c r="E28" i="11"/>
  <c r="D28" i="11"/>
  <c r="C28" i="11"/>
  <c r="E36" i="11"/>
  <c r="D36" i="11"/>
  <c r="C36" i="11"/>
  <c r="E26" i="11"/>
  <c r="D26" i="11"/>
  <c r="C26" i="11"/>
  <c r="E35" i="11"/>
  <c r="D35" i="11"/>
  <c r="C35" i="11"/>
  <c r="E34" i="11"/>
  <c r="D34" i="11"/>
  <c r="C34" i="11"/>
  <c r="E33" i="11"/>
  <c r="D33" i="11"/>
  <c r="C33" i="11"/>
  <c r="E14" i="11"/>
  <c r="D14" i="11"/>
  <c r="C14" i="11"/>
  <c r="E8" i="11"/>
  <c r="D8" i="11"/>
  <c r="C8" i="11"/>
  <c r="E10" i="11"/>
  <c r="D10" i="11"/>
  <c r="C10" i="11"/>
  <c r="E23" i="11"/>
  <c r="D23" i="11"/>
  <c r="C23" i="11"/>
  <c r="E22" i="11"/>
  <c r="D22" i="11"/>
  <c r="C22" i="11"/>
  <c r="E9" i="11"/>
  <c r="D9" i="11"/>
  <c r="C9" i="11"/>
  <c r="E13" i="11"/>
  <c r="D13" i="11"/>
  <c r="C13" i="11"/>
  <c r="E12" i="11"/>
  <c r="D12" i="11"/>
  <c r="C12" i="11"/>
  <c r="E15" i="11"/>
  <c r="D15" i="11"/>
  <c r="C15" i="11"/>
  <c r="E24" i="11"/>
  <c r="D24" i="11"/>
  <c r="C24" i="11"/>
  <c r="E7" i="11"/>
  <c r="D7" i="11"/>
  <c r="C7" i="11"/>
  <c r="E6" i="11"/>
  <c r="D6" i="11"/>
  <c r="C6" i="11"/>
  <c r="E16" i="11"/>
  <c r="D16" i="11"/>
  <c r="C16" i="11"/>
  <c r="E17" i="11"/>
  <c r="D17" i="11"/>
  <c r="C17" i="11"/>
  <c r="E21" i="11"/>
  <c r="D21" i="11"/>
  <c r="C21" i="11"/>
  <c r="E20" i="11"/>
  <c r="D20" i="11"/>
  <c r="C20" i="11"/>
  <c r="E19" i="11"/>
  <c r="D19" i="11"/>
  <c r="C19" i="11"/>
  <c r="E11" i="11"/>
  <c r="D11" i="11"/>
  <c r="C11" i="11"/>
  <c r="E18" i="11"/>
  <c r="D18" i="11"/>
  <c r="C18" i="11"/>
  <c r="D25" i="11" l="1"/>
  <c r="C25" i="11"/>
  <c r="E25" i="11"/>
  <c r="E30" i="11"/>
  <c r="D30" i="11"/>
  <c r="C30" i="11"/>
  <c r="E61" i="11" l="1"/>
  <c r="D61" i="11"/>
  <c r="C61" i="11"/>
</calcChain>
</file>

<file path=xl/comments1.xml><?xml version="1.0" encoding="utf-8"?>
<comments xmlns="http://schemas.openxmlformats.org/spreadsheetml/2006/main">
  <authors>
    <author>8508919A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8508919A:</t>
        </r>
        <r>
          <rPr>
            <sz val="9"/>
            <color indexed="81"/>
            <rFont val="Tahoma"/>
            <family val="2"/>
          </rPr>
          <t xml:space="preserve">
MB : rajouter sur paris nord THALYS</t>
        </r>
      </text>
    </comment>
  </commentList>
</comments>
</file>

<file path=xl/sharedStrings.xml><?xml version="1.0" encoding="utf-8"?>
<sst xmlns="http://schemas.openxmlformats.org/spreadsheetml/2006/main" count="1358" uniqueCount="176">
  <si>
    <t>CODE_REF</t>
  </si>
  <si>
    <t>2018_GRT_ETU_18</t>
  </si>
  <si>
    <t>2019_GRT_ETU_08</t>
  </si>
  <si>
    <t>2020_GRT_ETU_08</t>
  </si>
  <si>
    <t>Total</t>
  </si>
  <si>
    <t>LIB_RG</t>
  </si>
  <si>
    <t>A AUV-RHONE ALP</t>
  </si>
  <si>
    <t>A BOURGOGNE FC</t>
  </si>
  <si>
    <t>A BRETAGNE</t>
  </si>
  <si>
    <t>A CENTRE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</si>
  <si>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</si>
  <si>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</si>
  <si>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</si>
  <si>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</si>
  <si>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</si>
  <si>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</si>
  <si>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</si>
  <si>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</t>
  </si>
  <si>
    <t>B BOURGOGNE FC</t>
  </si>
  <si>
    <t>B BRETAGNE</t>
  </si>
  <si>
    <t>B CENTRE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</si>
  <si>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</si>
  <si>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</si>
  <si>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</si>
  <si>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</si>
  <si>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</si>
  <si>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</si>
  <si>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</si>
  <si>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</si>
  <si>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</t>
  </si>
  <si>
    <t>C BOURGOGNE FC</t>
  </si>
  <si>
    <t>C BRETAGNE</t>
  </si>
  <si>
    <t>C CENTRE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</si>
  <si>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</si>
  <si>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</si>
  <si>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</si>
  <si>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</si>
  <si>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</si>
  <si>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</si>
  <si>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</si>
  <si>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</si>
  <si>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</si>
  <si>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AIX TGV</t>
  </si>
  <si>
    <t>TGA ANGERS</t>
  </si>
  <si>
    <t>TGA AVIGNON TGV</t>
  </si>
  <si>
    <t>TGA BORDEAUX</t>
  </si>
  <si>
    <t>TGA BOURGOGNE FC</t>
  </si>
  <si>
    <t>TGA CENTRE</t>
  </si>
  <si>
    <t>TGA GRENOBLE</t>
  </si>
  <si>
    <t>TGA HAUTS DE FRANCE</t>
  </si>
  <si>
    <t>TGA LYON PERR. PART ET ST EX</t>
  </si>
  <si>
    <t>TGA MARNE LA VALLEE CHESSY</t>
  </si>
  <si>
    <t>TGA MARSEILLE ST CHARLES</t>
  </si>
  <si>
    <t>TGA MASSY TGV</t>
  </si>
  <si>
    <t>TGA METZ</t>
  </si>
  <si>
    <t>TGA MONACO MONTE CARLO</t>
  </si>
  <si>
    <t>TGA MONTPELLIER</t>
  </si>
  <si>
    <t>TGA MULHOUSE</t>
  </si>
  <si>
    <t>TGA NANCY</t>
  </si>
  <si>
    <t>TGA NANTES</t>
  </si>
  <si>
    <t>TGA NICE</t>
  </si>
  <si>
    <t>TGA NORMANDIE</t>
  </si>
  <si>
    <t>TGA PARIS AUSTERLITZ</t>
  </si>
  <si>
    <t>TGA PARIS EST</t>
  </si>
  <si>
    <t>TGA PARIS GARE DE LYON</t>
  </si>
  <si>
    <t>TGA PARIS MONTPARNASSE</t>
  </si>
  <si>
    <t>TGA PARIS NORD</t>
  </si>
  <si>
    <t>TGA PARIS ST LAZARE</t>
  </si>
  <si>
    <t>TGA RENNES</t>
  </si>
  <si>
    <t>TGA STARBOURG</t>
  </si>
  <si>
    <t>TGA TOULOUSE</t>
  </si>
  <si>
    <t>TGA VALENCE TGV</t>
  </si>
  <si>
    <t>CODE_REF : 2019_GRT_ETU_08, 2020_GRT_ETU_08, 2018_GRT_ETU_18</t>
  </si>
  <si>
    <t>MNT.TARIF</t>
  </si>
  <si>
    <t>Rétrocession 2018</t>
  </si>
  <si>
    <t>LIB_N2 : Règle des 50%</t>
  </si>
  <si>
    <t>Rétrocession 2019</t>
  </si>
  <si>
    <t>Rétrocession 2020</t>
  </si>
  <si>
    <t>T_SILO_PPI : 2018_PPI_TAR_16</t>
  </si>
  <si>
    <t>ANNEE_PROJECTION : 2018, 2019, 2020,  NA</t>
  </si>
  <si>
    <t>DATE_MES_RGP : 2018, 2019, 2020</t>
  </si>
  <si>
    <t>Mesures</t>
  </si>
  <si>
    <t>PPI.MONTANT_FP_REP</t>
  </si>
  <si>
    <t>2018</t>
  </si>
  <si>
    <t>2019</t>
  </si>
  <si>
    <t>2020</t>
  </si>
  <si>
    <t>ANNEE_N :  NA, N+4, N+2, N+3</t>
  </si>
  <si>
    <t>CODE_REF : 2018_GRT_ETU_18, 2019_GRT_ETU_08, 2020_GRT_ETU_08</t>
  </si>
  <si>
    <t>QTT.TRAINS</t>
  </si>
  <si>
    <t>MODU1_DT</t>
  </si>
  <si>
    <t>MODU2_DT</t>
  </si>
  <si>
    <t>Périmètres de gestion</t>
  </si>
  <si>
    <t>TGA STRASBOURG</t>
  </si>
  <si>
    <t>Surfaces en m²</t>
  </si>
  <si>
    <t xml:space="preserve">Total de la gare </t>
  </si>
  <si>
    <t>Total cœur de gare</t>
  </si>
  <si>
    <t>Cœur de gare Prestation de base</t>
  </si>
  <si>
    <t>2019_GRT_ETU_10</t>
  </si>
  <si>
    <t>2020_GRT_ETU_10</t>
  </si>
  <si>
    <t>Autres charges</t>
  </si>
  <si>
    <t>Loyers régulés</t>
  </si>
  <si>
    <t>Rétrocession</t>
  </si>
  <si>
    <t>Charges de capital (DOTAM+CMPC)</t>
  </si>
  <si>
    <t>Total des charges affectées à la prestation de base (yc rétrocession)</t>
  </si>
  <si>
    <t>Activités non régulées</t>
  </si>
  <si>
    <t>Charges de gestion de site</t>
  </si>
  <si>
    <t>Charges du service de gare</t>
  </si>
  <si>
    <t>CA</t>
  </si>
  <si>
    <t>Prestation de base, prestation Transmanche et Prestation pour certains trains à destination de la Belgique et des Pays-Bas en K€</t>
  </si>
  <si>
    <t>Prestation Transmanche en K€</t>
  </si>
  <si>
    <t>Résultat</t>
  </si>
  <si>
    <t>Prestation pour certains trains à destination de la Belgique et des Pays-Bas en k€</t>
  </si>
  <si>
    <t>RECETTES ET CHARGES PREVISIONNELLES PAR CAISSE ET PAR PERIMETRE DE GESTION</t>
  </si>
  <si>
    <t>Total des charges  (hors rétrocession)</t>
  </si>
  <si>
    <t>Total des charges  hors rétrocession</t>
  </si>
  <si>
    <t>Détail de la prestation de base et des prestations de sûreté spécifique</t>
  </si>
  <si>
    <t>Nb de départs trains</t>
  </si>
  <si>
    <t>Plan de transport</t>
  </si>
  <si>
    <t>Surfaces</t>
  </si>
  <si>
    <t>Prestations PMR</t>
  </si>
  <si>
    <t>Nbre de prestations</t>
  </si>
  <si>
    <t>TGA LILLE EUROPE</t>
  </si>
  <si>
    <t>TGA LILLE FLANDRES</t>
  </si>
  <si>
    <t>TGA LYON PART-DIEU</t>
  </si>
  <si>
    <t>TGA PARIS GARE DE LYON - BERCY</t>
  </si>
  <si>
    <t>A TGV</t>
  </si>
  <si>
    <t>A AUV-RHONE ALPES</t>
  </si>
  <si>
    <t>A CENTRE VAL DE LOIRE</t>
  </si>
  <si>
    <t>B AUV-RHONE ALPES</t>
  </si>
  <si>
    <t>B CENTRE VAL DE LOIRE</t>
  </si>
  <si>
    <t>B ILE-DE-FRANCE</t>
  </si>
  <si>
    <t>C AUV-RHONE ALPES</t>
  </si>
  <si>
    <t>C CENTRE VAL DE LOIRE</t>
  </si>
  <si>
    <t>C ILE-DE-FRANCE</t>
  </si>
  <si>
    <t>nb heures 2018</t>
  </si>
  <si>
    <t>nb heures 2019</t>
  </si>
  <si>
    <t>nb heures 2020</t>
  </si>
  <si>
    <t>Taux horaire 2018</t>
  </si>
  <si>
    <t>Taux horaire 2019</t>
  </si>
  <si>
    <t>Taux horaire 2020</t>
  </si>
  <si>
    <t>Charges prestations horaires 2018</t>
  </si>
  <si>
    <t>Charges prestations horaires 2019</t>
  </si>
  <si>
    <t>Charges prestations horaires 2020</t>
  </si>
  <si>
    <t>Charges fixes annuelles (idem de 2018 à 2020)</t>
  </si>
  <si>
    <t>Total général</t>
  </si>
  <si>
    <t>x</t>
  </si>
  <si>
    <t>CHARGES DE SUGE</t>
  </si>
  <si>
    <t>2018_PPI_TAR_26
2018_PPA_TAR_20</t>
  </si>
  <si>
    <t>Part régulée des fonds propres en k€</t>
  </si>
  <si>
    <t>Charges totales 2018 (en K€)</t>
  </si>
  <si>
    <t>Charges totales 2019 (en K€)</t>
  </si>
  <si>
    <t>Charges totales 2020 (en K€)</t>
  </si>
  <si>
    <t>en K€</t>
  </si>
  <si>
    <t>Montants tous fonds  en K€</t>
  </si>
  <si>
    <t>Montants  fonds propres mis en service en K€</t>
  </si>
  <si>
    <t>Investissements mis en service en 2018</t>
  </si>
  <si>
    <t>Investissements mis en service en 2019</t>
  </si>
  <si>
    <t>Investissements mis en service en 2020</t>
  </si>
  <si>
    <t>Total des investissements mis en service 2018-2020</t>
  </si>
  <si>
    <t>Détail des investissements par périmètres de gestion sur la période 2018-2020</t>
  </si>
  <si>
    <t xml:space="preserve">Valeur nette comptable en fonds propres au 31/12/2017 </t>
  </si>
  <si>
    <t xml:space="preserve">Valeur nette comptable en fonds propres au 31/12/2018 </t>
  </si>
  <si>
    <t xml:space="preserve">Valeur nette comptable en fonds propres au 31/12/2019 </t>
  </si>
  <si>
    <t>Valeur nette comptable en fonds propres au 31/12/2020</t>
  </si>
  <si>
    <t>2018_GRT_ETU_35</t>
  </si>
  <si>
    <t>Résultat  (après rétrocession)</t>
  </si>
  <si>
    <t>2019_GRT_ETU_23</t>
  </si>
  <si>
    <t>2020_GRT_ETU_23</t>
  </si>
  <si>
    <t>Prestation de base en K€</t>
  </si>
  <si>
    <t>Autres charges
(Hors rétrocession)</t>
  </si>
  <si>
    <t>TGA MARSEILEL ST CHARGES</t>
  </si>
  <si>
    <t xml:space="preserve">Autres
</t>
  </si>
  <si>
    <t xml:space="preserve">Unités d'œuvre prestation PMR </t>
  </si>
  <si>
    <t>ANNEXE A3</t>
  </si>
  <si>
    <t>A compléter</t>
  </si>
  <si>
    <t xml:space="preserve">Conventionnés régionaux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</si>
</sst>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,."/>
    <numFmt numFmtId="165" formatCode="_-* #,##0\ _€_-;\-* #,##0\ _€_-;_-* &quot;-&quot;??\ _€_-;_-@_-"/>
    <numFmt numFmtId="166" formatCode="0.0%"/>
    <numFmt numFmtId="167" formatCode="#,##0\ &quot;€&quot;"/>
    <numFmt numFmtId="168" formatCode="#,##0_ ;\-#,##0\ "/>
  </numFmts>
  <fonts count="57" x14ac:knownFonts="1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3"/>
      <name val="Tahoma"/>
      <family val="2"/>
    </font>
    <font>
      <b/>
      <sz val="13"/>
      <name val="Tahoma"/>
      <family val="2"/>
    </font>
    <font>
      <sz val="10"/>
      <name val="Tahoma"/>
      <family val="2"/>
    </font>
    <font>
      <b/>
      <sz val="11"/>
      <name val="Arial"/>
      <family val="2"/>
    </font>
    <font>
      <b/>
      <sz val="11"/>
      <color indexed="6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64"/>
      <name val="Arial"/>
      <family val="2"/>
    </font>
    <font>
      <b/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name val="Arial"/>
      <family val="2"/>
    </font>
    <font>
      <b/>
      <sz val="12"/>
      <color indexed="6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2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6"/>
      <name val="Tahoma"/>
      <family val="2"/>
    </font>
    <font>
      <sz val="14"/>
      <color theme="1" tint="0.34998626667073579"/>
      <name val="Calibri"/>
      <family val="2"/>
      <scheme val="minor"/>
    </font>
    <font>
      <sz val="12"/>
      <color indexed="6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Tahoma"/>
      <family val="2"/>
    </font>
    <font>
      <b/>
      <sz val="1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sz val="11"/>
      <name val="Arial"/>
      <family val="2"/>
    </font>
    <font>
      <sz val="16"/>
      <name val="Arial"/>
      <family val="2"/>
    </font>
    <font>
      <b/>
      <sz val="28"/>
      <color theme="1"/>
      <name val="Arial"/>
      <family val="2"/>
    </font>
    <font>
      <sz val="20"/>
      <color theme="1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9"/>
      <color rgb="FF009AA6"/>
      <name val="Arial"/>
      <family val="2"/>
    </font>
    <font>
      <b/>
      <sz val="16"/>
      <name val="Arial"/>
      <family val="2"/>
    </font>
    <font>
      <b/>
      <sz val="18"/>
      <color theme="0"/>
      <name val="Arial"/>
      <family val="2"/>
    </font>
    <font>
      <b/>
      <sz val="16"/>
      <color indexed="64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sz val="11"/>
      <color indexed="64"/>
      <name val="Arial"/>
    </font>
    <font>
      <b/>
      <sz val="11"/>
      <color indexed="64"/>
      <name val="Arial"/>
    </font>
    <font>
      <b/>
      <sz val="26"/>
      <name val="Arial"/>
      <family val="2"/>
    </font>
    <font>
      <b/>
      <sz val="28"/>
      <name val="Arial"/>
      <family val="2"/>
    </font>
    <font>
      <b/>
      <sz val="2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sz val="10"/>
      <color theme="0"/>
      <name val="Tahoma"/>
      <family val="2"/>
    </font>
    <font>
      <b/>
      <sz val="36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9AA6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0520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0510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/>
      <right/>
      <top/>
      <bottom style="medium">
        <color theme="0"/>
      </bottom>
      <diagonal/>
    </border>
  </borders>
  <cellStyleXfs count="45">
    <xf numFmtId="0" fontId="0" fillId="0" borderId="0"/>
    <xf numFmtId="0" fontId="5" fillId="2" borderId="1">
      <alignment horizontal="center" vertical="center"/>
    </xf>
    <xf numFmtId="0" fontId="6" fillId="3" borderId="1">
      <alignment horizontal="center" vertical="center"/>
    </xf>
    <xf numFmtId="0" fontId="6" fillId="4" borderId="1">
      <alignment horizontal="center" vertical="center"/>
    </xf>
    <xf numFmtId="0" fontId="5" fillId="5" borderId="1">
      <alignment horizontal="left" vertical="center"/>
    </xf>
    <xf numFmtId="0" fontId="6" fillId="4" borderId="1">
      <alignment horizontal="right" vertical="center"/>
    </xf>
    <xf numFmtId="0" fontId="6" fillId="3" borderId="1">
      <alignment horizontal="right" vertical="center"/>
    </xf>
    <xf numFmtId="0" fontId="6" fillId="3" borderId="1">
      <alignment horizontal="left" vertical="center"/>
    </xf>
    <xf numFmtId="43" fontId="9" fillId="0" borderId="0" applyFont="0" applyFill="0" applyBorder="0" applyAlignment="0" applyProtection="0"/>
    <xf numFmtId="0" fontId="6" fillId="4" borderId="1">
      <alignment horizontal="right" vertical="center"/>
    </xf>
    <xf numFmtId="0" fontId="5" fillId="4" borderId="1">
      <alignment horizontal="right" vertical="center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/>
    <xf numFmtId="0" fontId="9" fillId="0" borderId="0"/>
    <xf numFmtId="0" fontId="5" fillId="5" borderId="1">
      <alignment horizontal="left" vertical="center"/>
    </xf>
    <xf numFmtId="0" fontId="6" fillId="3" borderId="1">
      <alignment horizontal="right" vertical="center"/>
    </xf>
    <xf numFmtId="0" fontId="6" fillId="3" borderId="1">
      <alignment horizontal="left" vertical="center"/>
    </xf>
    <xf numFmtId="43" fontId="3" fillId="0" borderId="0" applyFont="0" applyFill="0" applyBorder="0" applyAlignment="0" applyProtection="0"/>
    <xf numFmtId="0" fontId="3" fillId="0" borderId="0"/>
    <xf numFmtId="9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2" borderId="1">
      <alignment horizontal="center" vertical="center"/>
    </xf>
    <xf numFmtId="0" fontId="47" fillId="2" borderId="17">
      <alignment horizontal="center" vertical="center"/>
    </xf>
    <xf numFmtId="0" fontId="6" fillId="3" borderId="1">
      <alignment horizontal="center" vertical="center"/>
    </xf>
    <xf numFmtId="0" fontId="5" fillId="2" borderId="1">
      <alignment horizontal="center" vertical="center"/>
    </xf>
    <xf numFmtId="0" fontId="47" fillId="2" borderId="1">
      <alignment horizontal="center" vertical="center"/>
    </xf>
    <xf numFmtId="0" fontId="6" fillId="4" borderId="1">
      <alignment horizontal="center" vertical="center"/>
    </xf>
    <xf numFmtId="0" fontId="47" fillId="5" borderId="1">
      <alignment horizontal="left" vertical="center"/>
    </xf>
    <xf numFmtId="0" fontId="5" fillId="5" borderId="1">
      <alignment horizontal="left" vertical="center"/>
    </xf>
    <xf numFmtId="0" fontId="47" fillId="3" borderId="1">
      <alignment horizontal="right" vertical="center"/>
    </xf>
    <xf numFmtId="0" fontId="6" fillId="4" borderId="1">
      <alignment horizontal="right" vertical="center"/>
    </xf>
    <xf numFmtId="0" fontId="48" fillId="3" borderId="1">
      <alignment horizontal="left" vertical="center"/>
    </xf>
    <xf numFmtId="0" fontId="6" fillId="3" borderId="1">
      <alignment horizontal="left" vertical="center"/>
    </xf>
    <xf numFmtId="0" fontId="6" fillId="3" borderId="1">
      <alignment horizontal="right" vertical="center"/>
    </xf>
    <xf numFmtId="0" fontId="48" fillId="3" borderId="1">
      <alignment horizontal="right" vertical="center"/>
    </xf>
    <xf numFmtId="0" fontId="6" fillId="3" borderId="1">
      <alignment horizontal="left" vertical="center"/>
    </xf>
    <xf numFmtId="0" fontId="48" fillId="4" borderId="1">
      <alignment horizontal="left" vertical="center"/>
    </xf>
    <xf numFmtId="0" fontId="48" fillId="4" borderId="1">
      <alignment horizontal="right" vertical="center"/>
    </xf>
  </cellStyleXfs>
  <cellXfs count="171">
    <xf numFmtId="0" fontId="0" fillId="0" borderId="0" xfId="0"/>
    <xf numFmtId="49" fontId="5" fillId="2" borderId="1" xfId="1" applyNumberFormat="1">
      <alignment horizontal="center" vertical="center"/>
    </xf>
    <xf numFmtId="49" fontId="6" fillId="3" borderId="1" xfId="2" applyNumberFormat="1">
      <alignment horizontal="center" vertical="center"/>
    </xf>
    <xf numFmtId="49" fontId="5" fillId="5" borderId="1" xfId="4" applyNumberFormat="1">
      <alignment horizontal="left" vertical="center"/>
    </xf>
    <xf numFmtId="0" fontId="7" fillId="0" borderId="0" xfId="0" applyFont="1"/>
    <xf numFmtId="164" fontId="6" fillId="4" borderId="1" xfId="3" applyNumberFormat="1" applyAlignment="1">
      <alignment horizontal="right" vertical="center"/>
    </xf>
    <xf numFmtId="164" fontId="6" fillId="4" borderId="1" xfId="5" applyNumberFormat="1">
      <alignment horizontal="right" vertical="center"/>
    </xf>
    <xf numFmtId="49" fontId="5" fillId="2" borderId="1" xfId="1" applyNumberFormat="1" applyAlignment="1">
      <alignment horizontal="center" vertical="center" wrapText="1"/>
    </xf>
    <xf numFmtId="0" fontId="6" fillId="4" borderId="1" xfId="3" applyAlignment="1">
      <alignment horizontal="right" vertical="center"/>
    </xf>
    <xf numFmtId="49" fontId="6" fillId="3" borderId="1" xfId="2" applyNumberFormat="1" applyAlignment="1">
      <alignment horizontal="left" vertical="center"/>
    </xf>
    <xf numFmtId="0" fontId="8" fillId="0" borderId="0" xfId="0" applyFont="1"/>
    <xf numFmtId="49" fontId="6" fillId="4" borderId="1" xfId="3" applyNumberFormat="1" applyAlignment="1">
      <alignment horizontal="left" vertical="center"/>
    </xf>
    <xf numFmtId="164" fontId="5" fillId="5" borderId="1" xfId="4" applyNumberFormat="1" applyAlignment="1">
      <alignment horizontal="right" vertical="center"/>
    </xf>
    <xf numFmtId="0" fontId="13" fillId="0" borderId="0" xfId="0" applyFont="1"/>
    <xf numFmtId="0" fontId="16" fillId="0" borderId="0" xfId="0" applyFont="1" applyAlignment="1">
      <alignment horizontal="centerContinuous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/>
    <xf numFmtId="0" fontId="20" fillId="0" borderId="0" xfId="0" applyFont="1"/>
    <xf numFmtId="0" fontId="13" fillId="6" borderId="0" xfId="0" applyFont="1" applyFill="1"/>
    <xf numFmtId="0" fontId="12" fillId="6" borderId="0" xfId="0" applyFont="1" applyFill="1" applyAlignment="1">
      <alignment vertical="center"/>
    </xf>
    <xf numFmtId="0" fontId="17" fillId="6" borderId="0" xfId="0" applyFont="1" applyFill="1" applyAlignment="1">
      <alignment horizontal="center" vertical="center"/>
    </xf>
    <xf numFmtId="49" fontId="11" fillId="6" borderId="1" xfId="1" applyNumberFormat="1" applyFont="1" applyFill="1" applyBorder="1">
      <alignment horizontal="center" vertical="center"/>
    </xf>
    <xf numFmtId="0" fontId="21" fillId="6" borderId="0" xfId="0" applyFont="1" applyFill="1" applyAlignment="1">
      <alignment horizontal="center" wrapText="1"/>
    </xf>
    <xf numFmtId="49" fontId="14" fillId="6" borderId="1" xfId="4" applyNumberFormat="1" applyFont="1" applyFill="1">
      <alignment horizontal="left" vertical="center"/>
    </xf>
    <xf numFmtId="49" fontId="11" fillId="6" borderId="1" xfId="7" applyNumberFormat="1" applyFont="1" applyFill="1">
      <alignment horizontal="left" vertical="center"/>
    </xf>
    <xf numFmtId="0" fontId="12" fillId="6" borderId="0" xfId="0" applyFont="1" applyFill="1"/>
    <xf numFmtId="0" fontId="24" fillId="6" borderId="0" xfId="0" applyFont="1" applyFill="1" applyAlignment="1">
      <alignment horizontal="center" wrapText="1"/>
    </xf>
    <xf numFmtId="3" fontId="13" fillId="0" borderId="0" xfId="0" applyNumberFormat="1" applyFont="1"/>
    <xf numFmtId="0" fontId="22" fillId="0" borderId="3" xfId="0" applyFont="1" applyBorder="1" applyAlignment="1">
      <alignment horizontal="center"/>
    </xf>
    <xf numFmtId="165" fontId="22" fillId="0" borderId="0" xfId="8" applyNumberFormat="1" applyFont="1" applyAlignment="1">
      <alignment horizontal="center" wrapText="1"/>
    </xf>
    <xf numFmtId="165" fontId="22" fillId="6" borderId="3" xfId="8" applyNumberFormat="1" applyFont="1" applyFill="1" applyBorder="1" applyAlignment="1">
      <alignment horizontal="center" wrapText="1"/>
    </xf>
    <xf numFmtId="165" fontId="0" fillId="0" borderId="0" xfId="8" applyNumberFormat="1" applyFont="1"/>
    <xf numFmtId="43" fontId="0" fillId="6" borderId="5" xfId="8" applyNumberFormat="1" applyFont="1" applyFill="1" applyBorder="1"/>
    <xf numFmtId="165" fontId="0" fillId="6" borderId="0" xfId="8" applyNumberFormat="1" applyFont="1" applyFill="1"/>
    <xf numFmtId="0" fontId="22" fillId="0" borderId="3" xfId="0" applyFont="1" applyBorder="1"/>
    <xf numFmtId="165" fontId="22" fillId="6" borderId="0" xfId="8" applyNumberFormat="1" applyFont="1" applyFill="1"/>
    <xf numFmtId="165" fontId="22" fillId="6" borderId="3" xfId="8" applyNumberFormat="1" applyFont="1" applyFill="1" applyBorder="1"/>
    <xf numFmtId="165" fontId="0" fillId="0" borderId="0" xfId="8" applyNumberFormat="1" applyFont="1" applyFill="1"/>
    <xf numFmtId="165" fontId="0" fillId="0" borderId="0" xfId="19" applyNumberFormat="1" applyFont="1"/>
    <xf numFmtId="0" fontId="3" fillId="0" borderId="0" xfId="20"/>
    <xf numFmtId="165" fontId="3" fillId="0" borderId="0" xfId="8" applyNumberFormat="1" applyFont="1"/>
    <xf numFmtId="165" fontId="0" fillId="6" borderId="0" xfId="19" applyNumberFormat="1" applyFont="1" applyFill="1"/>
    <xf numFmtId="9" fontId="3" fillId="0" borderId="0" xfId="21" applyFont="1"/>
    <xf numFmtId="165" fontId="3" fillId="0" borderId="0" xfId="20" applyNumberFormat="1"/>
    <xf numFmtId="0" fontId="2" fillId="0" borderId="0" xfId="22"/>
    <xf numFmtId="49" fontId="6" fillId="6" borderId="1" xfId="1" applyNumberFormat="1" applyFont="1" applyFill="1" applyBorder="1">
      <alignment horizontal="center" vertical="center"/>
    </xf>
    <xf numFmtId="3" fontId="31" fillId="7" borderId="0" xfId="22" applyNumberFormat="1" applyFont="1" applyFill="1" applyAlignment="1">
      <alignment horizontal="center" vertical="center" wrapText="1"/>
    </xf>
    <xf numFmtId="0" fontId="32" fillId="0" borderId="0" xfId="22" applyFont="1"/>
    <xf numFmtId="0" fontId="33" fillId="0" borderId="0" xfId="0" applyFont="1" applyAlignment="1">
      <alignment vertical="center"/>
    </xf>
    <xf numFmtId="49" fontId="6" fillId="11" borderId="13" xfId="1" applyNumberFormat="1" applyFont="1" applyFill="1" applyBorder="1">
      <alignment horizontal="center" vertical="center"/>
    </xf>
    <xf numFmtId="49" fontId="6" fillId="11" borderId="13" xfId="1" applyNumberFormat="1" applyFont="1" applyFill="1" applyBorder="1" applyAlignment="1">
      <alignment horizontal="center" vertical="center" wrapText="1"/>
    </xf>
    <xf numFmtId="49" fontId="6" fillId="12" borderId="13" xfId="3" applyNumberFormat="1" applyFill="1" applyBorder="1" applyAlignment="1">
      <alignment horizontal="left" vertical="center"/>
    </xf>
    <xf numFmtId="3" fontId="18" fillId="13" borderId="13" xfId="9" applyNumberFormat="1" applyFont="1" applyFill="1" applyBorder="1" applyAlignment="1">
      <alignment horizontal="center" vertical="center"/>
    </xf>
    <xf numFmtId="3" fontId="18" fillId="13" borderId="13" xfId="10" applyNumberFormat="1" applyFont="1" applyFill="1" applyBorder="1" applyAlignment="1">
      <alignment horizontal="center" vertical="center"/>
    </xf>
    <xf numFmtId="3" fontId="18" fillId="13" borderId="13" xfId="6" applyNumberFormat="1" applyFont="1" applyFill="1" applyBorder="1" applyAlignment="1">
      <alignment horizontal="center" vertical="center"/>
    </xf>
    <xf numFmtId="43" fontId="18" fillId="11" borderId="13" xfId="8" applyFont="1" applyFill="1" applyBorder="1" applyAlignment="1">
      <alignment horizontal="left" vertical="center"/>
    </xf>
    <xf numFmtId="3" fontId="18" fillId="11" borderId="13" xfId="9" applyNumberFormat="1" applyFont="1" applyFill="1" applyBorder="1" applyAlignment="1">
      <alignment horizontal="center" vertical="center"/>
    </xf>
    <xf numFmtId="0" fontId="35" fillId="0" borderId="0" xfId="0" applyFont="1"/>
    <xf numFmtId="3" fontId="35" fillId="0" borderId="0" xfId="0" applyNumberFormat="1" applyFont="1"/>
    <xf numFmtId="3" fontId="19" fillId="0" borderId="0" xfId="0" applyNumberFormat="1" applyFont="1"/>
    <xf numFmtId="0" fontId="17" fillId="13" borderId="12" xfId="0" applyFont="1" applyFill="1" applyBorder="1" applyAlignment="1">
      <alignment horizontal="center" vertical="center"/>
    </xf>
    <xf numFmtId="3" fontId="36" fillId="0" borderId="0" xfId="0" applyNumberFormat="1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horizontal="centerContinuous" vertical="center"/>
    </xf>
    <xf numFmtId="0" fontId="13" fillId="0" borderId="12" xfId="0" applyFont="1" applyFill="1" applyBorder="1"/>
    <xf numFmtId="0" fontId="10" fillId="11" borderId="12" xfId="0" applyFont="1" applyFill="1" applyBorder="1" applyAlignment="1">
      <alignment horizontal="center" vertical="center"/>
    </xf>
    <xf numFmtId="49" fontId="14" fillId="12" borderId="13" xfId="7" applyNumberFormat="1" applyFont="1" applyFill="1" applyBorder="1">
      <alignment horizontal="left" vertical="center"/>
    </xf>
    <xf numFmtId="3" fontId="18" fillId="13" borderId="12" xfId="9" applyNumberFormat="1" applyFont="1" applyFill="1" applyBorder="1" applyAlignment="1">
      <alignment horizontal="center" vertical="center"/>
    </xf>
    <xf numFmtId="3" fontId="18" fillId="13" borderId="12" xfId="10" applyNumberFormat="1" applyFont="1" applyFill="1" applyBorder="1" applyAlignment="1">
      <alignment horizontal="center" vertical="center"/>
    </xf>
    <xf numFmtId="3" fontId="18" fillId="13" borderId="12" xfId="6" applyNumberFormat="1" applyFont="1" applyFill="1" applyBorder="1" applyAlignment="1">
      <alignment horizontal="center" vertical="center"/>
    </xf>
    <xf numFmtId="0" fontId="19" fillId="11" borderId="12" xfId="0" applyFont="1" applyFill="1" applyBorder="1"/>
    <xf numFmtId="3" fontId="19" fillId="11" borderId="12" xfId="0" applyNumberFormat="1" applyFont="1" applyFill="1" applyBorder="1" applyAlignment="1">
      <alignment horizontal="center" vertical="center"/>
    </xf>
    <xf numFmtId="3" fontId="39" fillId="0" borderId="0" xfId="0" applyNumberFormat="1" applyFont="1"/>
    <xf numFmtId="1" fontId="40" fillId="0" borderId="0" xfId="0" applyNumberFormat="1" applyFont="1"/>
    <xf numFmtId="0" fontId="41" fillId="0" borderId="0" xfId="0" applyFont="1" applyAlignment="1"/>
    <xf numFmtId="0" fontId="42" fillId="6" borderId="0" xfId="0" applyFont="1" applyFill="1" applyAlignment="1">
      <alignment horizontal="center" vertical="center"/>
    </xf>
    <xf numFmtId="0" fontId="36" fillId="0" borderId="0" xfId="0" applyFont="1" applyAlignment="1">
      <alignment horizontal="center"/>
    </xf>
    <xf numFmtId="0" fontId="36" fillId="0" borderId="0" xfId="0" applyFont="1"/>
    <xf numFmtId="49" fontId="44" fillId="11" borderId="13" xfId="1" applyNumberFormat="1" applyFont="1" applyFill="1" applyBorder="1">
      <alignment horizontal="center" vertical="center"/>
    </xf>
    <xf numFmtId="49" fontId="44" fillId="11" borderId="13" xfId="3" applyNumberFormat="1" applyFont="1" applyFill="1" applyBorder="1" applyAlignment="1">
      <alignment horizontal="center" vertical="center" wrapText="1"/>
    </xf>
    <xf numFmtId="49" fontId="44" fillId="11" borderId="13" xfId="2" applyNumberFormat="1" applyFont="1" applyFill="1" applyBorder="1" applyAlignment="1">
      <alignment horizontal="center" vertical="center" wrapText="1"/>
    </xf>
    <xf numFmtId="49" fontId="6" fillId="12" borderId="13" xfId="3" applyNumberFormat="1" applyFont="1" applyFill="1" applyBorder="1" applyAlignment="1">
      <alignment horizontal="left" vertical="center"/>
    </xf>
    <xf numFmtId="168" fontId="18" fillId="13" borderId="13" xfId="8" applyNumberFormat="1" applyFont="1" applyFill="1" applyBorder="1" applyAlignment="1">
      <alignment horizontal="center" vertical="center"/>
    </xf>
    <xf numFmtId="168" fontId="18" fillId="11" borderId="13" xfId="8" applyNumberFormat="1" applyFont="1" applyFill="1" applyBorder="1" applyAlignment="1">
      <alignment horizontal="center" vertical="center"/>
    </xf>
    <xf numFmtId="0" fontId="45" fillId="0" borderId="0" xfId="0" applyFont="1"/>
    <xf numFmtId="49" fontId="18" fillId="11" borderId="13" xfId="1" applyNumberFormat="1" applyFont="1" applyFill="1" applyBorder="1">
      <alignment horizontal="center" vertical="center"/>
    </xf>
    <xf numFmtId="0" fontId="19" fillId="11" borderId="12" xfId="0" applyFont="1" applyFill="1" applyBorder="1" applyAlignment="1">
      <alignment horizontal="center" vertical="center" wrapText="1"/>
    </xf>
    <xf numFmtId="3" fontId="19" fillId="13" borderId="12" xfId="0" applyNumberFormat="1" applyFont="1" applyFill="1" applyBorder="1" applyAlignment="1">
      <alignment horizontal="center"/>
    </xf>
    <xf numFmtId="43" fontId="6" fillId="11" borderId="13" xfId="8" applyFont="1" applyFill="1" applyBorder="1" applyAlignment="1">
      <alignment horizontal="left" vertical="center"/>
    </xf>
    <xf numFmtId="3" fontId="18" fillId="11" borderId="13" xfId="8" applyNumberFormat="1" applyFont="1" applyFill="1" applyBorder="1" applyAlignment="1">
      <alignment horizontal="center" vertical="center"/>
    </xf>
    <xf numFmtId="3" fontId="46" fillId="0" borderId="0" xfId="0" applyNumberFormat="1" applyFont="1"/>
    <xf numFmtId="0" fontId="49" fillId="6" borderId="0" xfId="0" applyFont="1" applyFill="1" applyAlignment="1">
      <alignment horizontal="center" vertical="center" wrapText="1"/>
    </xf>
    <xf numFmtId="0" fontId="50" fillId="0" borderId="0" xfId="0" applyFont="1" applyAlignment="1">
      <alignment vertical="center"/>
    </xf>
    <xf numFmtId="167" fontId="54" fillId="8" borderId="1" xfId="5" applyNumberFormat="1" applyFont="1" applyFill="1" applyBorder="1" applyAlignment="1">
      <alignment horizontal="center" vertical="center" wrapText="1"/>
    </xf>
    <xf numFmtId="165" fontId="53" fillId="8" borderId="8" xfId="8" applyNumberFormat="1" applyFont="1" applyFill="1" applyBorder="1"/>
    <xf numFmtId="165" fontId="53" fillId="8" borderId="5" xfId="8" applyNumberFormat="1" applyFont="1" applyFill="1" applyBorder="1"/>
    <xf numFmtId="165" fontId="53" fillId="8" borderId="10" xfId="8" applyNumberFormat="1" applyFont="1" applyFill="1" applyBorder="1"/>
    <xf numFmtId="165" fontId="52" fillId="8" borderId="3" xfId="24" applyNumberFormat="1" applyFont="1" applyFill="1" applyBorder="1"/>
    <xf numFmtId="167" fontId="6" fillId="15" borderId="1" xfId="3" applyNumberFormat="1" applyFont="1" applyFill="1" applyBorder="1" applyAlignment="1">
      <alignment horizontal="center" vertical="center" wrapText="1"/>
    </xf>
    <xf numFmtId="165" fontId="30" fillId="15" borderId="11" xfId="24" applyNumberFormat="1" applyFont="1" applyFill="1" applyBorder="1"/>
    <xf numFmtId="165" fontId="30" fillId="15" borderId="5" xfId="24" applyNumberFormat="1" applyFont="1" applyFill="1" applyBorder="1"/>
    <xf numFmtId="165" fontId="30" fillId="15" borderId="10" xfId="24" applyNumberFormat="1" applyFont="1" applyFill="1" applyBorder="1"/>
    <xf numFmtId="165" fontId="22" fillId="15" borderId="3" xfId="24" applyNumberFormat="1" applyFont="1" applyFill="1" applyBorder="1"/>
    <xf numFmtId="167" fontId="6" fillId="16" borderId="1" xfId="3" applyNumberFormat="1" applyFont="1" applyFill="1" applyBorder="1" applyAlignment="1">
      <alignment horizontal="center" vertical="center" wrapText="1"/>
    </xf>
    <xf numFmtId="165" fontId="0" fillId="16" borderId="0" xfId="24" applyNumberFormat="1" applyFont="1" applyFill="1" applyBorder="1"/>
    <xf numFmtId="165" fontId="0" fillId="16" borderId="11" xfId="24" applyNumberFormat="1" applyFont="1" applyFill="1" applyBorder="1"/>
    <xf numFmtId="165" fontId="22" fillId="16" borderId="3" xfId="24" applyNumberFormat="1" applyFont="1" applyFill="1" applyBorder="1"/>
    <xf numFmtId="167" fontId="22" fillId="17" borderId="3" xfId="22" applyNumberFormat="1" applyFont="1" applyFill="1" applyBorder="1"/>
    <xf numFmtId="0" fontId="22" fillId="0" borderId="0" xfId="22" applyFont="1" applyAlignment="1">
      <alignment horizontal="center"/>
    </xf>
    <xf numFmtId="167" fontId="22" fillId="17" borderId="7" xfId="22" applyNumberFormat="1" applyFont="1" applyFill="1" applyBorder="1"/>
    <xf numFmtId="0" fontId="22" fillId="0" borderId="0" xfId="22" applyFont="1"/>
    <xf numFmtId="0" fontId="30" fillId="0" borderId="0" xfId="0" applyFont="1"/>
    <xf numFmtId="49" fontId="54" fillId="8" borderId="2" xfId="3" applyNumberFormat="1" applyFont="1" applyFill="1" applyBorder="1" applyAlignment="1">
      <alignment horizontal="center" vertical="center" wrapText="1"/>
    </xf>
    <xf numFmtId="49" fontId="54" fillId="8" borderId="1" xfId="3" applyNumberFormat="1" applyFont="1" applyFill="1" applyBorder="1" applyAlignment="1">
      <alignment horizontal="center" vertical="center" wrapText="1"/>
    </xf>
    <xf numFmtId="49" fontId="54" fillId="8" borderId="1" xfId="3" applyNumberFormat="1" applyFont="1" applyFill="1" applyAlignment="1">
      <alignment horizontal="center" vertical="center" wrapText="1"/>
    </xf>
    <xf numFmtId="49" fontId="6" fillId="17" borderId="1" xfId="3" applyNumberFormat="1" applyFill="1" applyAlignment="1">
      <alignment horizontal="left" vertical="center"/>
    </xf>
    <xf numFmtId="43" fontId="11" fillId="15" borderId="1" xfId="8" applyFont="1" applyFill="1" applyBorder="1" applyAlignment="1">
      <alignment horizontal="left" vertical="center"/>
    </xf>
    <xf numFmtId="3" fontId="18" fillId="15" borderId="1" xfId="8" applyNumberFormat="1" applyFont="1" applyFill="1" applyBorder="1" applyAlignment="1">
      <alignment horizontal="center" vertical="center"/>
    </xf>
    <xf numFmtId="165" fontId="52" fillId="8" borderId="3" xfId="8" applyNumberFormat="1" applyFont="1" applyFill="1" applyBorder="1" applyAlignment="1">
      <alignment horizontal="center" wrapText="1"/>
    </xf>
    <xf numFmtId="165" fontId="52" fillId="8" borderId="4" xfId="8" applyNumberFormat="1" applyFont="1" applyFill="1" applyBorder="1" applyAlignment="1">
      <alignment horizontal="center" wrapText="1"/>
    </xf>
    <xf numFmtId="165" fontId="55" fillId="8" borderId="5" xfId="8" applyNumberFormat="1" applyFont="1" applyFill="1" applyBorder="1"/>
    <xf numFmtId="165" fontId="55" fillId="8" borderId="6" xfId="8" applyNumberFormat="1" applyFont="1" applyFill="1" applyBorder="1"/>
    <xf numFmtId="165" fontId="52" fillId="8" borderId="3" xfId="8" applyNumberFormat="1" applyFont="1" applyFill="1" applyBorder="1"/>
    <xf numFmtId="165" fontId="52" fillId="9" borderId="3" xfId="8" applyNumberFormat="1" applyFont="1" applyFill="1" applyBorder="1" applyAlignment="1">
      <alignment horizontal="center" wrapText="1"/>
    </xf>
    <xf numFmtId="165" fontId="53" fillId="9" borderId="8" xfId="8" applyNumberFormat="1" applyFont="1" applyFill="1" applyBorder="1"/>
    <xf numFmtId="165" fontId="53" fillId="9" borderId="9" xfId="8" applyNumberFormat="1" applyFont="1" applyFill="1" applyBorder="1"/>
    <xf numFmtId="165" fontId="53" fillId="9" borderId="5" xfId="8" applyNumberFormat="1" applyFont="1" applyFill="1" applyBorder="1"/>
    <xf numFmtId="165" fontId="53" fillId="9" borderId="6" xfId="8" applyNumberFormat="1" applyFont="1" applyFill="1" applyBorder="1"/>
    <xf numFmtId="165" fontId="52" fillId="9" borderId="3" xfId="8" applyNumberFormat="1" applyFont="1" applyFill="1" applyBorder="1"/>
    <xf numFmtId="165" fontId="52" fillId="9" borderId="4" xfId="8" applyNumberFormat="1" applyFont="1" applyFill="1" applyBorder="1"/>
    <xf numFmtId="165" fontId="22" fillId="15" borderId="3" xfId="8" applyNumberFormat="1" applyFont="1" applyFill="1" applyBorder="1" applyAlignment="1">
      <alignment horizontal="center" wrapText="1"/>
    </xf>
    <xf numFmtId="165" fontId="3" fillId="15" borderId="8" xfId="8" applyNumberFormat="1" applyFont="1" applyFill="1" applyBorder="1"/>
    <xf numFmtId="165" fontId="3" fillId="15" borderId="9" xfId="8" applyNumberFormat="1" applyFont="1" applyFill="1" applyBorder="1"/>
    <xf numFmtId="165" fontId="3" fillId="15" borderId="5" xfId="8" applyNumberFormat="1" applyFont="1" applyFill="1" applyBorder="1"/>
    <xf numFmtId="165" fontId="3" fillId="15" borderId="6" xfId="8" applyNumberFormat="1" applyFont="1" applyFill="1" applyBorder="1"/>
    <xf numFmtId="165" fontId="22" fillId="15" borderId="3" xfId="8" applyNumberFormat="1" applyFont="1" applyFill="1" applyBorder="1"/>
    <xf numFmtId="165" fontId="22" fillId="15" borderId="4" xfId="8" applyNumberFormat="1" applyFont="1" applyFill="1" applyBorder="1"/>
    <xf numFmtId="165" fontId="52" fillId="18" borderId="3" xfId="8" applyNumberFormat="1" applyFont="1" applyFill="1" applyBorder="1" applyAlignment="1">
      <alignment horizontal="center" wrapText="1"/>
    </xf>
    <xf numFmtId="165" fontId="53" fillId="18" borderId="8" xfId="8" applyNumberFormat="1" applyFont="1" applyFill="1" applyBorder="1"/>
    <xf numFmtId="165" fontId="53" fillId="18" borderId="5" xfId="8" applyNumberFormat="1" applyFont="1" applyFill="1" applyBorder="1"/>
    <xf numFmtId="165" fontId="52" fillId="18" borderId="3" xfId="8" applyNumberFormat="1" applyFont="1" applyFill="1" applyBorder="1"/>
    <xf numFmtId="0" fontId="55" fillId="0" borderId="0" xfId="0" applyFont="1"/>
    <xf numFmtId="3" fontId="27" fillId="16" borderId="1" xfId="8" applyNumberFormat="1" applyFont="1" applyFill="1" applyBorder="1" applyAlignment="1">
      <alignment horizontal="center" vertical="center"/>
    </xf>
    <xf numFmtId="166" fontId="26" fillId="16" borderId="3" xfId="0" applyNumberFormat="1" applyFont="1" applyFill="1" applyBorder="1" applyAlignment="1">
      <alignment horizontal="center"/>
    </xf>
    <xf numFmtId="49" fontId="34" fillId="8" borderId="13" xfId="1" applyNumberFormat="1" applyFont="1" applyFill="1" applyBorder="1" applyAlignment="1">
      <alignment horizontal="center" vertical="center" wrapText="1"/>
    </xf>
    <xf numFmtId="49" fontId="34" fillId="9" borderId="13" xfId="1" applyNumberFormat="1" applyFont="1" applyFill="1" applyBorder="1" applyAlignment="1">
      <alignment horizontal="center" vertical="center"/>
    </xf>
    <xf numFmtId="49" fontId="34" fillId="10" borderId="13" xfId="1" applyNumberFormat="1" applyFont="1" applyFill="1" applyBorder="1" applyAlignment="1">
      <alignment horizontal="center" vertical="center" wrapText="1"/>
    </xf>
    <xf numFmtId="49" fontId="34" fillId="8" borderId="14" xfId="1" applyNumberFormat="1" applyFont="1" applyFill="1" applyBorder="1" applyAlignment="1">
      <alignment horizontal="center" vertical="center" wrapText="1"/>
    </xf>
    <xf numFmtId="49" fontId="34" fillId="8" borderId="15" xfId="1" applyNumberFormat="1" applyFont="1" applyFill="1" applyBorder="1" applyAlignment="1">
      <alignment horizontal="center" vertical="center" wrapText="1"/>
    </xf>
    <xf numFmtId="49" fontId="34" fillId="8" borderId="16" xfId="1" applyNumberFormat="1" applyFont="1" applyFill="1" applyBorder="1" applyAlignment="1">
      <alignment horizontal="center" vertical="center" wrapText="1"/>
    </xf>
    <xf numFmtId="49" fontId="34" fillId="9" borderId="13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167" fontId="54" fillId="9" borderId="1" xfId="3" applyNumberFormat="1" applyFont="1" applyFill="1" applyBorder="1" applyAlignment="1">
      <alignment horizontal="center" vertical="center" wrapText="1"/>
    </xf>
    <xf numFmtId="0" fontId="43" fillId="8" borderId="12" xfId="0" applyFont="1" applyFill="1" applyBorder="1" applyAlignment="1">
      <alignment horizontal="center" vertical="center"/>
    </xf>
    <xf numFmtId="0" fontId="43" fillId="9" borderId="12" xfId="0" applyFont="1" applyFill="1" applyBorder="1" applyAlignment="1">
      <alignment horizontal="center" vertical="center"/>
    </xf>
    <xf numFmtId="0" fontId="43" fillId="10" borderId="12" xfId="0" applyFont="1" applyFill="1" applyBorder="1" applyAlignment="1">
      <alignment horizontal="center" vertical="center"/>
    </xf>
    <xf numFmtId="49" fontId="44" fillId="14" borderId="13" xfId="3" applyNumberFormat="1" applyFont="1" applyFill="1" applyBorder="1" applyAlignment="1">
      <alignment horizontal="center" vertical="center" wrapText="1"/>
    </xf>
    <xf numFmtId="49" fontId="34" fillId="8" borderId="13" xfId="3" applyNumberFormat="1" applyFont="1" applyFill="1" applyBorder="1" applyAlignment="1">
      <alignment horizontal="center" vertical="center" wrapText="1"/>
    </xf>
    <xf numFmtId="49" fontId="5" fillId="2" borderId="1" xfId="1" applyNumberFormat="1">
      <alignment horizontal="center" vertical="center"/>
    </xf>
    <xf numFmtId="0" fontId="54" fillId="8" borderId="3" xfId="0" applyFont="1" applyFill="1" applyBorder="1" applyAlignment="1">
      <alignment horizontal="center"/>
    </xf>
    <xf numFmtId="0" fontId="21" fillId="6" borderId="0" xfId="0" applyFont="1" applyFill="1" applyAlignment="1">
      <alignment horizontal="left" wrapText="1"/>
    </xf>
    <xf numFmtId="0" fontId="49" fillId="6" borderId="0" xfId="0" applyFont="1" applyFill="1" applyAlignment="1">
      <alignment horizontal="left" vertical="center" wrapText="1"/>
    </xf>
    <xf numFmtId="0" fontId="50" fillId="0" borderId="0" xfId="0" applyFont="1" applyAlignment="1">
      <alignment horizontal="left" vertical="center"/>
    </xf>
    <xf numFmtId="165" fontId="25" fillId="0" borderId="0" xfId="19" applyNumberFormat="1" applyFont="1" applyAlignment="1">
      <alignment horizontal="left"/>
    </xf>
    <xf numFmtId="0" fontId="51" fillId="0" borderId="18" xfId="0" applyFont="1" applyBorder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</cellXfs>
  <cellStyles count="45">
    <cellStyle name="Milliers" xfId="8" builtinId="3"/>
    <cellStyle name="Milliers 2" xfId="12"/>
    <cellStyle name="Milliers 2 2" xfId="19"/>
    <cellStyle name="Milliers 2 3" xfId="23"/>
    <cellStyle name="Milliers 3" xfId="24"/>
    <cellStyle name="Normal" xfId="0" builtinId="0"/>
    <cellStyle name="Normal 2" xfId="11"/>
    <cellStyle name="Normal 2 2" xfId="14"/>
    <cellStyle name="Normal 2 3" xfId="20"/>
    <cellStyle name="Normal 3" xfId="15"/>
    <cellStyle name="Normal 4" xfId="22"/>
    <cellStyle name="Normal 5" xfId="25"/>
    <cellStyle name="Normal 6" xfId="26"/>
    <cellStyle name="Normal 7" xfId="27"/>
    <cellStyle name="Pourcentage 2" xfId="13"/>
    <cellStyle name="Pourcentage 3" xfId="21"/>
    <cellStyle name="RepStyle1" xfId="1"/>
    <cellStyle name="RepStyle1 2" xfId="28"/>
    <cellStyle name="RepStyle1 3" xfId="29"/>
    <cellStyle name="RepStyle2" xfId="2"/>
    <cellStyle name="RepStyle2 2" xfId="30"/>
    <cellStyle name="RepStyle2 3" xfId="31"/>
    <cellStyle name="RepStyle2 4" xfId="32"/>
    <cellStyle name="RepStyle3" xfId="3"/>
    <cellStyle name="RepStyle3 2" xfId="16"/>
    <cellStyle name="RepStyle3 3" xfId="33"/>
    <cellStyle name="RepStyle3 4" xfId="34"/>
    <cellStyle name="RepStyle4" xfId="4"/>
    <cellStyle name="RepStyle4 2" xfId="17"/>
    <cellStyle name="RepStyle4 3" xfId="35"/>
    <cellStyle name="RepStyle4 4" xfId="36"/>
    <cellStyle name="RepStyle5" xfId="5"/>
    <cellStyle name="RepStyle5 2" xfId="18"/>
    <cellStyle name="RepStyle5 3" xfId="37"/>
    <cellStyle name="RepStyle5 4" xfId="38"/>
    <cellStyle name="RepStyle6" xfId="6"/>
    <cellStyle name="RepStyle6 2" xfId="39"/>
    <cellStyle name="RepStyle6 3" xfId="40"/>
    <cellStyle name="RepStyle6 4" xfId="41"/>
    <cellStyle name="RepStyle7" xfId="7"/>
    <cellStyle name="RepStyle7 2" xfId="42"/>
    <cellStyle name="RepStyle7 3" xfId="43"/>
    <cellStyle name="RepStyle8" xfId="9"/>
    <cellStyle name="RepStyle8 2" xfId="44"/>
    <cellStyle name="RepStyle9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EBEBEB"/>
      <rgbColor rgb="FFE6B9B8"/>
      <rgbColor rgb="FFF2DDDC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  <mruColors>
      <color rgb="FFE05106"/>
      <color rgb="FFF2F2F2"/>
      <color rgb="FFD9D9D9"/>
      <color rgb="FFDDD9C4"/>
      <color rgb="FFC3BEB4"/>
      <color rgb="FFA1006B"/>
      <color rgb="FF009AA6"/>
      <color rgb="FFE1E1E1"/>
      <color rgb="FF0088CE"/>
      <color rgb="FFAFA5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269875</xdr:colOff>
      <xdr:row>0</xdr:row>
      <xdr:rowOff>301625</xdr:rowOff>
    </xdr:from>
    <xdr:to>
      <xdr:col>22</xdr:col>
      <xdr:colOff>413975</xdr:colOff>
      <xdr:row>1</xdr:row>
      <xdr:rowOff>840054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63375" y="301625"/>
          <a:ext cx="2414225" cy="8718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907039</xdr:colOff>
      <xdr:row>3</xdr:row>
      <xdr:rowOff>348527</xdr:rowOff>
    </xdr:from>
    <xdr:to>
      <xdr:col>24</xdr:col>
      <xdr:colOff>927797</xdr:colOff>
      <xdr:row>3</xdr:row>
      <xdr:rowOff>1584612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91289" y="510452"/>
          <a:ext cx="3430708" cy="1236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0</xdr:rowOff>
    </xdr:from>
    <xdr:to>
      <xdr:col>17</xdr:col>
      <xdr:colOff>1164772</xdr:colOff>
      <xdr:row>3</xdr:row>
      <xdr:rowOff>27213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19571" y="0"/>
          <a:ext cx="2416629" cy="8708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1238250</xdr:colOff>
      <xdr:row>0</xdr:row>
      <xdr:rowOff>174625</xdr:rowOff>
    </xdr:from>
    <xdr:to>
      <xdr:col>7</xdr:col>
      <xdr:colOff>1604600</xdr:colOff>
      <xdr:row>0</xdr:row>
      <xdr:rowOff>1046429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39750" y="174625"/>
          <a:ext cx="2414225" cy="8718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2545773</xdr:colOff>
      <xdr:row>0</xdr:row>
      <xdr:rowOff>103909</xdr:rowOff>
    </xdr:from>
    <xdr:to>
      <xdr:col>4</xdr:col>
      <xdr:colOff>2310316</xdr:colOff>
      <xdr:row>1</xdr:row>
      <xdr:rowOff>404213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05455" y="103909"/>
          <a:ext cx="2414225" cy="87180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698500</xdr:colOff>
      <xdr:row>0</xdr:row>
      <xdr:rowOff>0</xdr:rowOff>
    </xdr:from>
    <xdr:to>
      <xdr:col>6</xdr:col>
      <xdr:colOff>609868</xdr:colOff>
      <xdr:row>0</xdr:row>
      <xdr:rowOff>784677</xdr:rowOff>
    </xdr:to>
    <xdr:pic>
      <xdr:nvPicPr>
        <xdr:cNvPr id="2" name="Image 1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9917" y="0"/>
          <a:ext cx="2133868" cy="7846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476250</xdr:colOff>
      <xdr:row>0</xdr:row>
      <xdr:rowOff>0</xdr:rowOff>
    </xdr:from>
    <xdr:to>
      <xdr:col>18</xdr:col>
      <xdr:colOff>737825</xdr:colOff>
      <xdr:row>3</xdr:row>
      <xdr:rowOff>128854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" y="0"/>
          <a:ext cx="2414225" cy="8718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&#233;gulation/DRG/DRG%202018-2020/DRG%20de%20saisine/Donn&#233;es%20chiffr&#233;es%20DRG%202018-2020%20saisine/Chiffres%20Suret&#233;,%20PMR,%20accueil%20g&#233;n&#233;ral/PMR/Prestations%20PMR%202016+17+18+19+20_D&#233;tail%20par%20gare%20-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hodologie"/>
      <sheetName val="PMR 18-20 avec formules"/>
      <sheetName val="PMR 18-20 sans formule"/>
      <sheetName val="PMR 18-20 par gare"/>
      <sheetName val="PMR 18-20 FINAL"/>
      <sheetName val="PMR 18-20 TCD par périm"/>
      <sheetName val="PMR 18-20 TCD+détail TGV"/>
      <sheetName val="TN PAR GARE (BASE)"/>
      <sheetName val="TN PAR GARE retravaillé"/>
      <sheetName val="PMR 18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périmètre de gestion</v>
          </cell>
          <cell r="C2">
            <v>2018</v>
          </cell>
          <cell r="D2">
            <v>2019</v>
          </cell>
          <cell r="E2">
            <v>2020</v>
          </cell>
          <cell r="F2">
            <v>2018</v>
          </cell>
          <cell r="G2">
            <v>2019</v>
          </cell>
          <cell r="H2">
            <v>2020</v>
          </cell>
          <cell r="I2">
            <v>2018</v>
          </cell>
          <cell r="J2">
            <v>2019</v>
          </cell>
          <cell r="K2">
            <v>2020</v>
          </cell>
          <cell r="L2">
            <v>2018</v>
          </cell>
          <cell r="M2">
            <v>2019</v>
          </cell>
          <cell r="N2">
            <v>2020</v>
          </cell>
        </row>
        <row r="3">
          <cell r="B3" t="str">
            <v>TGA PARIS GARE DE LYON - BERCY</v>
          </cell>
          <cell r="C3">
            <v>82007.750000000015</v>
          </cell>
          <cell r="D3">
            <v>90208.525000000023</v>
          </cell>
          <cell r="E3">
            <v>99229.377500000031</v>
          </cell>
          <cell r="I3">
            <v>82892</v>
          </cell>
          <cell r="J3">
            <v>91182</v>
          </cell>
          <cell r="K3">
            <v>100299</v>
          </cell>
          <cell r="L3">
            <v>82892</v>
          </cell>
          <cell r="M3">
            <v>91182</v>
          </cell>
          <cell r="N3">
            <v>100299</v>
          </cell>
        </row>
        <row r="4">
          <cell r="B4" t="str">
            <v>TGA LYON PART-DIEU</v>
          </cell>
          <cell r="C4">
            <v>62178.270000000011</v>
          </cell>
          <cell r="D4">
            <v>68396.097000000023</v>
          </cell>
          <cell r="E4">
            <v>75235.706700000039</v>
          </cell>
          <cell r="L4">
            <v>62178.270000000011</v>
          </cell>
          <cell r="M4">
            <v>68396.097000000023</v>
          </cell>
          <cell r="N4">
            <v>75235.706700000039</v>
          </cell>
        </row>
        <row r="5">
          <cell r="B5" t="str">
            <v>TGA Paris Montparnasse</v>
          </cell>
          <cell r="C5">
            <v>57870.670000000006</v>
          </cell>
          <cell r="D5">
            <v>63657.737000000016</v>
          </cell>
          <cell r="E5">
            <v>70023.510700000028</v>
          </cell>
          <cell r="I5">
            <v>55849</v>
          </cell>
          <cell r="J5">
            <v>61434</v>
          </cell>
          <cell r="K5">
            <v>67579</v>
          </cell>
          <cell r="L5">
            <v>55849</v>
          </cell>
          <cell r="M5">
            <v>61434</v>
          </cell>
          <cell r="N5">
            <v>67579</v>
          </cell>
        </row>
        <row r="6">
          <cell r="B6" t="str">
            <v>TGA BORDEAUX</v>
          </cell>
          <cell r="C6">
            <v>39702.520000000011</v>
          </cell>
          <cell r="D6">
            <v>43672.772000000019</v>
          </cell>
          <cell r="E6">
            <v>48040.049200000023</v>
          </cell>
          <cell r="L6">
            <v>39702.520000000011</v>
          </cell>
          <cell r="M6">
            <v>43672.772000000019</v>
          </cell>
          <cell r="N6">
            <v>48040.049200000023</v>
          </cell>
        </row>
        <row r="7">
          <cell r="B7" t="str">
            <v>TGA TOULOUSE</v>
          </cell>
          <cell r="C7">
            <v>29931.770000000004</v>
          </cell>
          <cell r="D7">
            <v>32924.947000000007</v>
          </cell>
          <cell r="E7">
            <v>36217.44170000001</v>
          </cell>
          <cell r="L7">
            <v>29931.770000000004</v>
          </cell>
          <cell r="M7">
            <v>32924.947000000007</v>
          </cell>
          <cell r="N7">
            <v>36217.44170000001</v>
          </cell>
        </row>
        <row r="8">
          <cell r="B8" t="str">
            <v>TGA NANTES</v>
          </cell>
          <cell r="C8">
            <v>28724.190000000002</v>
          </cell>
          <cell r="D8">
            <v>31596.609000000004</v>
          </cell>
          <cell r="E8">
            <v>34756.269900000007</v>
          </cell>
          <cell r="L8">
            <v>28724.190000000002</v>
          </cell>
          <cell r="M8">
            <v>31596.609000000004</v>
          </cell>
          <cell r="N8">
            <v>34756.269900000007</v>
          </cell>
        </row>
        <row r="9">
          <cell r="B9" t="str">
            <v>TGA Paris Nord</v>
          </cell>
          <cell r="C9">
            <v>27666.650000000005</v>
          </cell>
          <cell r="D9">
            <v>30433.31500000001</v>
          </cell>
          <cell r="E9">
            <v>33476.64650000001</v>
          </cell>
          <cell r="I9">
            <v>42879</v>
          </cell>
          <cell r="J9">
            <v>47167</v>
          </cell>
          <cell r="K9">
            <v>51884</v>
          </cell>
          <cell r="L9">
            <v>42879</v>
          </cell>
          <cell r="M9">
            <v>47167</v>
          </cell>
          <cell r="N9">
            <v>51884</v>
          </cell>
        </row>
        <row r="10">
          <cell r="B10" t="str">
            <v>TGA Marseille St Charles</v>
          </cell>
          <cell r="C10">
            <v>27220.160000000003</v>
          </cell>
          <cell r="D10">
            <v>29942.176000000007</v>
          </cell>
          <cell r="E10">
            <v>32936.39360000001</v>
          </cell>
          <cell r="L10">
            <v>27220.160000000003</v>
          </cell>
          <cell r="M10">
            <v>29942.176000000007</v>
          </cell>
          <cell r="N10">
            <v>32936.39360000001</v>
          </cell>
        </row>
        <row r="11">
          <cell r="B11" t="str">
            <v>TGA MONTPELLIER</v>
          </cell>
          <cell r="C11">
            <v>23506.670000000002</v>
          </cell>
          <cell r="D11">
            <v>25857.337000000003</v>
          </cell>
          <cell r="E11">
            <v>28443.070700000007</v>
          </cell>
          <cell r="L11">
            <v>23506.670000000002</v>
          </cell>
          <cell r="M11">
            <v>25857.337000000003</v>
          </cell>
          <cell r="N11">
            <v>28443.070700000007</v>
          </cell>
        </row>
        <row r="12">
          <cell r="B12" t="str">
            <v>TGA Lille Europe</v>
          </cell>
          <cell r="C12">
            <v>23262.250000000004</v>
          </cell>
          <cell r="D12">
            <v>25588.475000000006</v>
          </cell>
          <cell r="E12">
            <v>28147.322500000009</v>
          </cell>
          <cell r="L12">
            <v>23262.250000000004</v>
          </cell>
          <cell r="M12">
            <v>25588.475000000006</v>
          </cell>
          <cell r="N12">
            <v>28147.322500000009</v>
          </cell>
        </row>
        <row r="13">
          <cell r="B13" t="str">
            <v>TGA RENNES</v>
          </cell>
          <cell r="C13">
            <v>21200.410000000003</v>
          </cell>
          <cell r="D13">
            <v>23320.451000000005</v>
          </cell>
          <cell r="E13">
            <v>25652.496100000008</v>
          </cell>
          <cell r="L13">
            <v>21200.410000000003</v>
          </cell>
          <cell r="M13">
            <v>23320.451000000005</v>
          </cell>
          <cell r="N13">
            <v>25652.496100000008</v>
          </cell>
        </row>
        <row r="14">
          <cell r="B14" t="str">
            <v>TGA STRASBOURG</v>
          </cell>
          <cell r="C14">
            <v>17122.710000000003</v>
          </cell>
          <cell r="D14">
            <v>18834.981000000003</v>
          </cell>
          <cell r="E14">
            <v>20718.479100000004</v>
          </cell>
          <cell r="L14">
            <v>17122.710000000003</v>
          </cell>
          <cell r="M14">
            <v>18834.981000000003</v>
          </cell>
          <cell r="N14">
            <v>20718.479100000004</v>
          </cell>
        </row>
        <row r="15">
          <cell r="B15" t="str">
            <v>TGA Paris St Lazare</v>
          </cell>
          <cell r="C15">
            <v>14530.890000000003</v>
          </cell>
          <cell r="D15">
            <v>15983.979000000005</v>
          </cell>
          <cell r="E15">
            <v>17582.376900000007</v>
          </cell>
          <cell r="I15">
            <v>17642</v>
          </cell>
          <cell r="J15">
            <v>19407</v>
          </cell>
          <cell r="K15">
            <v>21347</v>
          </cell>
          <cell r="L15">
            <v>17642</v>
          </cell>
          <cell r="M15">
            <v>19407</v>
          </cell>
          <cell r="N15">
            <v>21347</v>
          </cell>
        </row>
        <row r="16">
          <cell r="B16" t="str">
            <v>TGA Paris Est</v>
          </cell>
          <cell r="C16">
            <v>13695.990000000003</v>
          </cell>
          <cell r="D16">
            <v>15065.589000000005</v>
          </cell>
          <cell r="E16">
            <v>16572.147900000007</v>
          </cell>
          <cell r="I16">
            <v>16422</v>
          </cell>
          <cell r="J16">
            <v>18065</v>
          </cell>
          <cell r="K16">
            <v>19871</v>
          </cell>
          <cell r="L16">
            <v>16422</v>
          </cell>
          <cell r="M16">
            <v>18065</v>
          </cell>
          <cell r="N16">
            <v>19871</v>
          </cell>
        </row>
        <row r="17">
          <cell r="B17" t="str">
            <v>TGA Paris Austerlitz</v>
          </cell>
          <cell r="C17">
            <v>12760.660000000002</v>
          </cell>
          <cell r="D17">
            <v>14036.726000000002</v>
          </cell>
          <cell r="E17">
            <v>15440.398600000004</v>
          </cell>
          <cell r="I17">
            <v>12398</v>
          </cell>
          <cell r="J17">
            <v>13638</v>
          </cell>
          <cell r="K17">
            <v>15001</v>
          </cell>
          <cell r="L17">
            <v>12398</v>
          </cell>
          <cell r="M17">
            <v>13638</v>
          </cell>
          <cell r="N17">
            <v>15001</v>
          </cell>
        </row>
        <row r="18">
          <cell r="B18" t="str">
            <v>TGA Lille Flandres</v>
          </cell>
          <cell r="C18">
            <v>12273.030000000002</v>
          </cell>
          <cell r="D18">
            <v>13500.333000000004</v>
          </cell>
          <cell r="E18">
            <v>14850.366300000005</v>
          </cell>
          <cell r="L18">
            <v>12273.030000000002</v>
          </cell>
          <cell r="M18">
            <v>13500.333000000004</v>
          </cell>
          <cell r="N18">
            <v>14850.366300000005</v>
          </cell>
        </row>
        <row r="19">
          <cell r="B19" t="str">
            <v>TGA GRENOBLE</v>
          </cell>
          <cell r="C19">
            <v>10703.660000000002</v>
          </cell>
          <cell r="D19">
            <v>11774.026000000003</v>
          </cell>
          <cell r="E19">
            <v>12951.428600000005</v>
          </cell>
          <cell r="L19">
            <v>10703.660000000002</v>
          </cell>
          <cell r="M19">
            <v>11774.026000000003</v>
          </cell>
          <cell r="N19">
            <v>12951.428600000005</v>
          </cell>
        </row>
        <row r="20">
          <cell r="B20" t="str">
            <v>TGA AEROPORT CDG 2 TGV</v>
          </cell>
          <cell r="C20">
            <v>10531.840000000002</v>
          </cell>
          <cell r="D20">
            <v>11585.024000000003</v>
          </cell>
          <cell r="E20">
            <v>12743.526400000004</v>
          </cell>
          <cell r="I20">
            <v>10525</v>
          </cell>
          <cell r="J20">
            <v>11577</v>
          </cell>
          <cell r="K20">
            <v>12735</v>
          </cell>
          <cell r="L20">
            <v>10525</v>
          </cell>
          <cell r="M20">
            <v>11577</v>
          </cell>
          <cell r="N20">
            <v>12735</v>
          </cell>
        </row>
        <row r="21">
          <cell r="B21" t="str">
            <v>TGA NANCY</v>
          </cell>
          <cell r="C21">
            <v>9811.8900000000031</v>
          </cell>
          <cell r="D21">
            <v>10793.079000000003</v>
          </cell>
          <cell r="E21">
            <v>11872.386900000005</v>
          </cell>
          <cell r="L21">
            <v>9811.8900000000031</v>
          </cell>
          <cell r="M21">
            <v>10793.079000000003</v>
          </cell>
          <cell r="N21">
            <v>11872.386900000005</v>
          </cell>
        </row>
        <row r="22">
          <cell r="B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 t="str">
            <v>TGV Saint-Pierre-des-Corps</v>
          </cell>
          <cell r="C23">
            <v>15383.940000000002</v>
          </cell>
          <cell r="D23">
            <v>16922.334000000003</v>
          </cell>
          <cell r="E23">
            <v>18614.567400000004</v>
          </cell>
          <cell r="L23">
            <v>15383.940000000002</v>
          </cell>
          <cell r="M23">
            <v>16922.334000000003</v>
          </cell>
          <cell r="N23">
            <v>18614.567400000004</v>
          </cell>
        </row>
        <row r="24">
          <cell r="B24" t="str">
            <v>TGV Valence Rhône-Alpes Sud</v>
          </cell>
          <cell r="C24">
            <v>12309.330000000002</v>
          </cell>
          <cell r="D24">
            <v>13540.263000000003</v>
          </cell>
          <cell r="E24">
            <v>14894.289300000004</v>
          </cell>
          <cell r="L24">
            <v>12309.330000000002</v>
          </cell>
          <cell r="M24">
            <v>13540.263000000003</v>
          </cell>
          <cell r="N24">
            <v>14894.289300000004</v>
          </cell>
        </row>
        <row r="25">
          <cell r="B25" t="str">
            <v>TGV Avignon</v>
          </cell>
          <cell r="C25">
            <v>12170.180000000002</v>
          </cell>
          <cell r="D25">
            <v>13387.198000000004</v>
          </cell>
          <cell r="E25">
            <v>14725.917800000005</v>
          </cell>
          <cell r="L25">
            <v>12170.180000000002</v>
          </cell>
          <cell r="M25">
            <v>13387.198000000004</v>
          </cell>
          <cell r="N25">
            <v>14725.917800000005</v>
          </cell>
        </row>
        <row r="26">
          <cell r="B26" t="str">
            <v>TGV Marne-la-Vallée Chessy</v>
          </cell>
          <cell r="C26">
            <v>11619.630000000003</v>
          </cell>
          <cell r="D26">
            <v>12781.593000000004</v>
          </cell>
          <cell r="E26">
            <v>14059.752300000006</v>
          </cell>
          <cell r="I26">
            <v>11082</v>
          </cell>
          <cell r="J26">
            <v>12190</v>
          </cell>
          <cell r="K26">
            <v>13409</v>
          </cell>
          <cell r="L26">
            <v>11082</v>
          </cell>
          <cell r="M26">
            <v>12190</v>
          </cell>
          <cell r="N26">
            <v>13409</v>
          </cell>
        </row>
        <row r="27">
          <cell r="B27" t="str">
            <v>TGV Aix-en-Provence</v>
          </cell>
          <cell r="C27">
            <v>8356.26</v>
          </cell>
          <cell r="D27">
            <v>9191.8860000000004</v>
          </cell>
          <cell r="E27">
            <v>10111.074600000002</v>
          </cell>
          <cell r="L27">
            <v>8356.26</v>
          </cell>
          <cell r="M27">
            <v>9191.8860000000004</v>
          </cell>
          <cell r="N27">
            <v>10111.074600000002</v>
          </cell>
        </row>
        <row r="28">
          <cell r="B28" t="str">
            <v>TGV Massy</v>
          </cell>
          <cell r="C28">
            <v>4804.9100000000008</v>
          </cell>
          <cell r="D28">
            <v>5285.4010000000017</v>
          </cell>
          <cell r="E28">
            <v>5813.9411000000027</v>
          </cell>
          <cell r="I28">
            <v>4762</v>
          </cell>
          <cell r="J28">
            <v>5238</v>
          </cell>
          <cell r="K28">
            <v>5762</v>
          </cell>
          <cell r="L28">
            <v>4762</v>
          </cell>
          <cell r="M28">
            <v>5238</v>
          </cell>
          <cell r="N28">
            <v>5762</v>
          </cell>
        </row>
        <row r="29">
          <cell r="B29" t="str">
            <v>TGV Champagne-Ardenne</v>
          </cell>
          <cell r="C29">
            <v>3306.9300000000003</v>
          </cell>
          <cell r="D29">
            <v>3637.6230000000005</v>
          </cell>
          <cell r="E29">
            <v>4001.3853000000008</v>
          </cell>
          <cell r="L29">
            <v>3306.9300000000003</v>
          </cell>
          <cell r="M29">
            <v>3637.6230000000005</v>
          </cell>
          <cell r="N29">
            <v>4001.3853000000008</v>
          </cell>
        </row>
        <row r="30">
          <cell r="B30" t="str">
            <v>TGV Lorraine</v>
          </cell>
          <cell r="C30">
            <v>3222.2300000000005</v>
          </cell>
          <cell r="D30">
            <v>3544.4530000000009</v>
          </cell>
          <cell r="E30">
            <v>3898.8983000000012</v>
          </cell>
          <cell r="L30">
            <v>3222.2300000000005</v>
          </cell>
          <cell r="M30">
            <v>3544.4530000000009</v>
          </cell>
          <cell r="N30">
            <v>3898.8983000000012</v>
          </cell>
        </row>
        <row r="31">
          <cell r="B31" t="str">
            <v>TGV Belfort - Montbéliard</v>
          </cell>
          <cell r="C31">
            <v>2110.2400000000002</v>
          </cell>
          <cell r="D31">
            <v>2321.2640000000006</v>
          </cell>
          <cell r="E31">
            <v>2553.3904000000007</v>
          </cell>
          <cell r="L31">
            <v>2110.2400000000002</v>
          </cell>
          <cell r="M31">
            <v>2321.2640000000006</v>
          </cell>
          <cell r="N31">
            <v>2553.3904000000007</v>
          </cell>
        </row>
        <row r="32">
          <cell r="B32" t="str">
            <v>TGV Haute Picardie</v>
          </cell>
          <cell r="C32">
            <v>2082.4100000000003</v>
          </cell>
          <cell r="D32">
            <v>2290.6510000000007</v>
          </cell>
          <cell r="E32">
            <v>2519.716100000001</v>
          </cell>
          <cell r="L32">
            <v>2082.4100000000003</v>
          </cell>
          <cell r="M32">
            <v>2290.6510000000007</v>
          </cell>
          <cell r="N32">
            <v>2519.716100000001</v>
          </cell>
        </row>
        <row r="33">
          <cell r="B33" t="str">
            <v>TGV Besançon Franche-Comté</v>
          </cell>
          <cell r="C33">
            <v>1965.0400000000002</v>
          </cell>
          <cell r="D33">
            <v>2161.5440000000003</v>
          </cell>
          <cell r="E33">
            <v>2377.6984000000007</v>
          </cell>
          <cell r="L33">
            <v>1965.0400000000002</v>
          </cell>
          <cell r="M33">
            <v>2161.5440000000003</v>
          </cell>
          <cell r="N33">
            <v>2377.6984000000007</v>
          </cell>
        </row>
        <row r="34">
          <cell r="B34" t="str">
            <v>TGV Le Creusot - Montceau-les-Mines - Montchanin</v>
          </cell>
          <cell r="C34">
            <v>1712.1500000000003</v>
          </cell>
          <cell r="D34">
            <v>1883.3650000000005</v>
          </cell>
          <cell r="E34">
            <v>2071.7015000000006</v>
          </cell>
          <cell r="L34">
            <v>1712.1500000000003</v>
          </cell>
          <cell r="M34">
            <v>1883.3650000000005</v>
          </cell>
          <cell r="N34">
            <v>2071.7015000000006</v>
          </cell>
        </row>
        <row r="35">
          <cell r="B35" t="str">
            <v>TGV Lyon Saint-Exupéry</v>
          </cell>
          <cell r="C35">
            <v>1003.0900000000001</v>
          </cell>
          <cell r="D35">
            <v>1103.3990000000003</v>
          </cell>
          <cell r="E35">
            <v>1213.7389000000005</v>
          </cell>
          <cell r="L35">
            <v>1003.0900000000001</v>
          </cell>
          <cell r="M35">
            <v>1103.3990000000003</v>
          </cell>
          <cell r="N35">
            <v>1213.7389000000005</v>
          </cell>
        </row>
        <row r="36">
          <cell r="B36" t="str">
            <v>TGV Mâcon Loché</v>
          </cell>
          <cell r="C36">
            <v>926.86000000000013</v>
          </cell>
          <cell r="D36">
            <v>1019.5460000000003</v>
          </cell>
          <cell r="E36">
            <v>1121.5006000000003</v>
          </cell>
          <cell r="L36">
            <v>926.86000000000013</v>
          </cell>
          <cell r="M36">
            <v>1019.5460000000003</v>
          </cell>
          <cell r="N36">
            <v>1121.5006000000003</v>
          </cell>
        </row>
        <row r="37">
          <cell r="B37" t="str">
            <v>TGV Vendôme - Villiers-sur-Loir</v>
          </cell>
          <cell r="C37">
            <v>750.2</v>
          </cell>
          <cell r="D37">
            <v>825.22000000000014</v>
          </cell>
          <cell r="E37">
            <v>907.74200000000019</v>
          </cell>
          <cell r="L37">
            <v>750.2</v>
          </cell>
          <cell r="M37">
            <v>825.22000000000014</v>
          </cell>
          <cell r="N37">
            <v>907.74200000000019</v>
          </cell>
        </row>
        <row r="38">
          <cell r="B38" t="str">
            <v>TGV Meuse</v>
          </cell>
          <cell r="C38">
            <v>446.49000000000007</v>
          </cell>
          <cell r="D38">
            <v>491.13900000000012</v>
          </cell>
          <cell r="E38">
            <v>540.25290000000018</v>
          </cell>
          <cell r="L38">
            <v>446.49000000000007</v>
          </cell>
          <cell r="M38">
            <v>491.13900000000012</v>
          </cell>
          <cell r="N38">
            <v>540.25290000000018</v>
          </cell>
        </row>
        <row r="39">
          <cell r="B39" t="str">
            <v>A TGV</v>
          </cell>
          <cell r="L39">
            <v>81589.350000000006</v>
          </cell>
          <cell r="M39">
            <v>89747.885000000009</v>
          </cell>
          <cell r="N39">
            <v>98722.873500000002</v>
          </cell>
        </row>
        <row r="40">
          <cell r="L40">
            <v>0</v>
          </cell>
          <cell r="M40">
            <v>0</v>
          </cell>
          <cell r="N40">
            <v>0</v>
          </cell>
        </row>
        <row r="41">
          <cell r="B41" t="str">
            <v>A NOUVELLE AQUITAINE</v>
          </cell>
          <cell r="C41">
            <v>53982.94000000001</v>
          </cell>
          <cell r="D41">
            <v>59381.234000000019</v>
          </cell>
          <cell r="E41">
            <v>65319.357400000015</v>
          </cell>
          <cell r="L41">
            <v>53982.94000000001</v>
          </cell>
          <cell r="M41">
            <v>59381.234000000019</v>
          </cell>
          <cell r="N41">
            <v>65319.357400000015</v>
          </cell>
        </row>
        <row r="42">
          <cell r="B42" t="str">
            <v>A OCCITANIE</v>
          </cell>
          <cell r="C42">
            <v>39553.69000000001</v>
          </cell>
          <cell r="D42">
            <v>43509.059000000008</v>
          </cell>
          <cell r="E42">
            <v>47859.964900000014</v>
          </cell>
          <cell r="L42">
            <v>39553.69000000001</v>
          </cell>
          <cell r="M42">
            <v>43509.059000000008</v>
          </cell>
          <cell r="N42">
            <v>47859.964900000014</v>
          </cell>
        </row>
        <row r="43">
          <cell r="B43" t="str">
            <v>A PACA</v>
          </cell>
          <cell r="C43">
            <v>38574.800000000003</v>
          </cell>
          <cell r="D43">
            <v>42432.280000000013</v>
          </cell>
          <cell r="E43">
            <v>46675.508000000016</v>
          </cell>
          <cell r="L43">
            <v>38574.800000000003</v>
          </cell>
          <cell r="M43">
            <v>42432.280000000013</v>
          </cell>
          <cell r="N43">
            <v>46675.508000000016</v>
          </cell>
        </row>
        <row r="44">
          <cell r="B44" t="str">
            <v>A AUV-RHONE ALPES</v>
          </cell>
          <cell r="C44">
            <v>37712.07</v>
          </cell>
          <cell r="D44">
            <v>41483.277000000016</v>
          </cell>
          <cell r="E44">
            <v>45631.604700000004</v>
          </cell>
          <cell r="L44">
            <v>37712.07</v>
          </cell>
          <cell r="M44">
            <v>41483.277000000016</v>
          </cell>
          <cell r="N44">
            <v>45631.604700000004</v>
          </cell>
        </row>
        <row r="45">
          <cell r="B45" t="str">
            <v>A PAYS DE LA LOIRE</v>
          </cell>
          <cell r="C45">
            <v>34354.320000000007</v>
          </cell>
          <cell r="D45">
            <v>37789.752</v>
          </cell>
          <cell r="E45">
            <v>41568.727200000008</v>
          </cell>
          <cell r="L45">
            <v>34354.320000000007</v>
          </cell>
          <cell r="M45">
            <v>37789.752</v>
          </cell>
          <cell r="N45">
            <v>41568.727200000008</v>
          </cell>
        </row>
        <row r="46">
          <cell r="B46" t="str">
            <v>A BRETAGNE</v>
          </cell>
          <cell r="C46">
            <v>25289.000000000007</v>
          </cell>
          <cell r="D46">
            <v>27817.900000000005</v>
          </cell>
          <cell r="E46">
            <v>30599.69000000001</v>
          </cell>
          <cell r="L46">
            <v>25289.000000000007</v>
          </cell>
          <cell r="M46">
            <v>27817.900000000005</v>
          </cell>
          <cell r="N46">
            <v>30599.69000000001</v>
          </cell>
        </row>
        <row r="47">
          <cell r="B47" t="str">
            <v>A CENTRE VAL de LOIRE</v>
          </cell>
          <cell r="C47">
            <v>23803.120000000003</v>
          </cell>
          <cell r="D47">
            <v>26183.432000000004</v>
          </cell>
          <cell r="E47">
            <v>28801.775200000011</v>
          </cell>
          <cell r="L47">
            <v>23803.120000000003</v>
          </cell>
          <cell r="M47">
            <v>26183.432000000004</v>
          </cell>
          <cell r="N47">
            <v>28801.775200000011</v>
          </cell>
        </row>
        <row r="48">
          <cell r="B48" t="str">
            <v>A NORMANDIE</v>
          </cell>
          <cell r="C48">
            <v>19860.940000000002</v>
          </cell>
          <cell r="D48">
            <v>21847.034000000007</v>
          </cell>
          <cell r="E48">
            <v>24031.737400000009</v>
          </cell>
          <cell r="L48">
            <v>19860.940000000002</v>
          </cell>
          <cell r="M48">
            <v>21847.034000000007</v>
          </cell>
          <cell r="N48">
            <v>24031.737400000009</v>
          </cell>
        </row>
        <row r="49">
          <cell r="B49" t="str">
            <v>A BOURGOGNE FC</v>
          </cell>
          <cell r="C49">
            <v>16472.940000000002</v>
          </cell>
          <cell r="D49">
            <v>18120.234000000004</v>
          </cell>
          <cell r="E49">
            <v>19932.257400000006</v>
          </cell>
          <cell r="L49">
            <v>16472.940000000002</v>
          </cell>
          <cell r="M49">
            <v>18120.234000000004</v>
          </cell>
          <cell r="N49">
            <v>19932.257400000006</v>
          </cell>
        </row>
        <row r="50">
          <cell r="B50" t="str">
            <v>A HAUTS DE FRANCE</v>
          </cell>
          <cell r="C50">
            <v>15123.79</v>
          </cell>
          <cell r="D50">
            <v>16636.169000000002</v>
          </cell>
          <cell r="E50">
            <v>18299.785900000006</v>
          </cell>
          <cell r="L50">
            <v>15123.79</v>
          </cell>
          <cell r="M50">
            <v>16636.169000000002</v>
          </cell>
          <cell r="N50">
            <v>18299.785900000006</v>
          </cell>
        </row>
        <row r="51">
          <cell r="B51" t="str">
            <v>A GRAND EST</v>
          </cell>
          <cell r="C51">
            <v>20352.2</v>
          </cell>
          <cell r="D51">
            <v>22387.420000000002</v>
          </cell>
          <cell r="E51">
            <v>24626.162000000004</v>
          </cell>
          <cell r="L51">
            <v>20352.2</v>
          </cell>
          <cell r="M51">
            <v>22387.420000000002</v>
          </cell>
          <cell r="N51">
            <v>24626.162000000004</v>
          </cell>
        </row>
        <row r="52">
          <cell r="L52">
            <v>0</v>
          </cell>
          <cell r="M52">
            <v>0</v>
          </cell>
          <cell r="N52">
            <v>0</v>
          </cell>
        </row>
        <row r="53">
          <cell r="B53" t="str">
            <v>B ILE-DE-France</v>
          </cell>
          <cell r="C53">
            <v>1477.4100000000003</v>
          </cell>
          <cell r="D53">
            <v>1625.1510000000003</v>
          </cell>
          <cell r="E53">
            <v>1787.6661000000004</v>
          </cell>
          <cell r="F53">
            <v>24705.915000000037</v>
          </cell>
          <cell r="G53">
            <v>27176.506500000061</v>
          </cell>
          <cell r="H53">
            <v>29894.157150000054</v>
          </cell>
          <cell r="L53">
            <v>26183.325000000037</v>
          </cell>
          <cell r="M53">
            <v>28801.657500000063</v>
          </cell>
          <cell r="N53">
            <v>31681.823250000052</v>
          </cell>
        </row>
        <row r="54">
          <cell r="B54" t="str">
            <v>B AUV-RHONE ALPES</v>
          </cell>
          <cell r="C54">
            <v>22960.960000000006</v>
          </cell>
          <cell r="D54">
            <v>25257.056000000008</v>
          </cell>
          <cell r="E54">
            <v>27782.761600000016</v>
          </cell>
          <cell r="L54">
            <v>22960.960000000006</v>
          </cell>
          <cell r="M54">
            <v>25257.056000000008</v>
          </cell>
          <cell r="N54">
            <v>27782.761600000016</v>
          </cell>
        </row>
        <row r="55">
          <cell r="B55" t="str">
            <v>B BOURGOGNE FC</v>
          </cell>
          <cell r="C55">
            <v>17718.030000000002</v>
          </cell>
          <cell r="D55">
            <v>19489.833000000006</v>
          </cell>
          <cell r="E55">
            <v>21438.816300000002</v>
          </cell>
          <cell r="L55">
            <v>17718.030000000002</v>
          </cell>
          <cell r="M55">
            <v>19489.833000000006</v>
          </cell>
          <cell r="N55">
            <v>21438.816300000002</v>
          </cell>
        </row>
        <row r="56">
          <cell r="B56" t="str">
            <v>B NOUVELLE AQUITAINE</v>
          </cell>
          <cell r="C56">
            <v>16048.230000000003</v>
          </cell>
          <cell r="D56">
            <v>17653.053000000007</v>
          </cell>
          <cell r="E56">
            <v>19418.358300000004</v>
          </cell>
          <cell r="L56">
            <v>16048.230000000003</v>
          </cell>
          <cell r="M56">
            <v>17653.053000000007</v>
          </cell>
          <cell r="N56">
            <v>19418.358300000004</v>
          </cell>
        </row>
        <row r="57">
          <cell r="B57" t="str">
            <v>B GRAND EST</v>
          </cell>
          <cell r="C57">
            <v>15007.630000000003</v>
          </cell>
          <cell r="D57">
            <v>16508.393000000004</v>
          </cell>
          <cell r="E57">
            <v>18159.232300000007</v>
          </cell>
          <cell r="L57">
            <v>15007.630000000003</v>
          </cell>
          <cell r="M57">
            <v>16508.393000000004</v>
          </cell>
          <cell r="N57">
            <v>18159.232300000007</v>
          </cell>
        </row>
        <row r="58">
          <cell r="B58" t="str">
            <v>B HAUTS DE FRANCE</v>
          </cell>
          <cell r="C58">
            <v>11784.190000000004</v>
          </cell>
          <cell r="D58">
            <v>12962.609000000004</v>
          </cell>
          <cell r="E58">
            <v>14258.869900000007</v>
          </cell>
          <cell r="L58">
            <v>11784.190000000004</v>
          </cell>
          <cell r="M58">
            <v>12962.609000000004</v>
          </cell>
          <cell r="N58">
            <v>14258.869900000007</v>
          </cell>
        </row>
        <row r="59">
          <cell r="B59" t="str">
            <v>B OCCITANIE</v>
          </cell>
          <cell r="C59">
            <v>10103.500000000002</v>
          </cell>
          <cell r="D59">
            <v>11113.850000000002</v>
          </cell>
          <cell r="E59">
            <v>12225.235000000004</v>
          </cell>
          <cell r="L59">
            <v>10103.500000000002</v>
          </cell>
          <cell r="M59">
            <v>11113.850000000002</v>
          </cell>
          <cell r="N59">
            <v>12225.235000000004</v>
          </cell>
        </row>
        <row r="60">
          <cell r="B60" t="str">
            <v>B PACA</v>
          </cell>
          <cell r="C60">
            <v>9169.3800000000028</v>
          </cell>
          <cell r="D60">
            <v>10086.318000000003</v>
          </cell>
          <cell r="E60">
            <v>11094.949800000004</v>
          </cell>
          <cell r="L60">
            <v>9169.3800000000028</v>
          </cell>
          <cell r="M60">
            <v>10086.318000000003</v>
          </cell>
          <cell r="N60">
            <v>11094.949800000004</v>
          </cell>
        </row>
        <row r="61">
          <cell r="B61" t="str">
            <v>B BRETAGNE</v>
          </cell>
          <cell r="C61">
            <v>8833.0000000000018</v>
          </cell>
          <cell r="D61">
            <v>9716.3000000000011</v>
          </cell>
          <cell r="E61">
            <v>10687.930000000002</v>
          </cell>
          <cell r="L61">
            <v>8833.0000000000018</v>
          </cell>
          <cell r="M61">
            <v>9716.3000000000011</v>
          </cell>
          <cell r="N61">
            <v>10687.930000000002</v>
          </cell>
        </row>
        <row r="62">
          <cell r="B62" t="str">
            <v>B PAYS DE LA LOIRE</v>
          </cell>
          <cell r="C62">
            <v>7458.4400000000023</v>
          </cell>
          <cell r="D62">
            <v>8204.2840000000033</v>
          </cell>
          <cell r="E62">
            <v>9024.7124000000022</v>
          </cell>
          <cell r="L62">
            <v>7458.4400000000023</v>
          </cell>
          <cell r="M62">
            <v>8204.2840000000033</v>
          </cell>
          <cell r="N62">
            <v>9024.7124000000022</v>
          </cell>
        </row>
        <row r="63">
          <cell r="B63" t="str">
            <v>B NORMANDIE</v>
          </cell>
          <cell r="C63">
            <v>5015.4500000000016</v>
          </cell>
          <cell r="D63">
            <v>5516.9950000000008</v>
          </cell>
          <cell r="E63">
            <v>6068.6945000000023</v>
          </cell>
          <cell r="L63">
            <v>5015.4500000000016</v>
          </cell>
          <cell r="M63">
            <v>5516.9950000000008</v>
          </cell>
          <cell r="N63">
            <v>6068.6945000000023</v>
          </cell>
        </row>
        <row r="64">
          <cell r="B64" t="str">
            <v>B CENTRE VAL de LOIRE</v>
          </cell>
          <cell r="C64">
            <v>4664.5500000000011</v>
          </cell>
          <cell r="D64">
            <v>5131.0050000000028</v>
          </cell>
          <cell r="E64">
            <v>5644.1055000000015</v>
          </cell>
          <cell r="L64">
            <v>4664.5500000000011</v>
          </cell>
          <cell r="M64">
            <v>5131.0050000000028</v>
          </cell>
          <cell r="N64">
            <v>5644.1055000000015</v>
          </cell>
        </row>
        <row r="65">
          <cell r="L65">
            <v>0</v>
          </cell>
          <cell r="M65">
            <v>0</v>
          </cell>
          <cell r="N65">
            <v>0</v>
          </cell>
        </row>
        <row r="66">
          <cell r="B66" t="str">
            <v>C OCCITANIE</v>
          </cell>
          <cell r="C66">
            <v>1989.24</v>
          </cell>
          <cell r="D66">
            <v>2188.1640000000007</v>
          </cell>
          <cell r="E66">
            <v>2406.9804000000004</v>
          </cell>
          <cell r="L66">
            <v>1989.24</v>
          </cell>
          <cell r="M66">
            <v>2188.1640000000007</v>
          </cell>
          <cell r="N66">
            <v>2406.9804000000004</v>
          </cell>
        </row>
        <row r="67">
          <cell r="B67" t="str">
            <v>C NOUVELLE AQUITAINE</v>
          </cell>
          <cell r="C67">
            <v>1626.2400000000002</v>
          </cell>
          <cell r="D67">
            <v>1788.8640000000005</v>
          </cell>
          <cell r="E67">
            <v>1967.7504000000006</v>
          </cell>
          <cell r="L67">
            <v>1626.2400000000002</v>
          </cell>
          <cell r="M67">
            <v>1788.8640000000005</v>
          </cell>
          <cell r="N67">
            <v>1967.7504000000006</v>
          </cell>
        </row>
        <row r="68">
          <cell r="B68" t="str">
            <v>C AUV-RHONE ALPES</v>
          </cell>
          <cell r="C68">
            <v>1271.7100000000005</v>
          </cell>
          <cell r="D68">
            <v>1398.8810000000001</v>
          </cell>
          <cell r="E68">
            <v>1538.7691000000004</v>
          </cell>
          <cell r="L68">
            <v>1271.7100000000005</v>
          </cell>
          <cell r="M68">
            <v>1398.8810000000001</v>
          </cell>
          <cell r="N68">
            <v>1538.7691000000004</v>
          </cell>
        </row>
        <row r="69">
          <cell r="B69" t="str">
            <v>C BRETAGNE</v>
          </cell>
          <cell r="C69">
            <v>975.26000000000022</v>
          </cell>
          <cell r="D69">
            <v>1072.7860000000003</v>
          </cell>
          <cell r="E69">
            <v>1180.0646000000004</v>
          </cell>
          <cell r="L69">
            <v>975.26000000000022</v>
          </cell>
          <cell r="M69">
            <v>1072.7860000000003</v>
          </cell>
          <cell r="N69">
            <v>1180.0646000000004</v>
          </cell>
        </row>
        <row r="70">
          <cell r="B70" t="str">
            <v>C PAYS DE LA LOIRE</v>
          </cell>
          <cell r="C70">
            <v>897.82000000000016</v>
          </cell>
          <cell r="D70">
            <v>987.6020000000002</v>
          </cell>
          <cell r="E70">
            <v>1086.3622000000003</v>
          </cell>
          <cell r="L70">
            <v>897.82000000000016</v>
          </cell>
          <cell r="M70">
            <v>987.6020000000002</v>
          </cell>
          <cell r="N70">
            <v>1086.3622000000003</v>
          </cell>
        </row>
        <row r="71">
          <cell r="B71" t="str">
            <v>C GRAND EST</v>
          </cell>
          <cell r="C71">
            <v>853.05000000000018</v>
          </cell>
          <cell r="D71">
            <v>938.35500000000013</v>
          </cell>
          <cell r="E71">
            <v>1032.1905000000002</v>
          </cell>
          <cell r="L71">
            <v>853.05000000000018</v>
          </cell>
          <cell r="M71">
            <v>938.35500000000013</v>
          </cell>
          <cell r="N71">
            <v>1032.1905000000002</v>
          </cell>
        </row>
        <row r="72">
          <cell r="B72" t="str">
            <v>C BOURGOGNE FC</v>
          </cell>
          <cell r="C72">
            <v>750.20000000000016</v>
          </cell>
          <cell r="D72">
            <v>825.22000000000025</v>
          </cell>
          <cell r="E72">
            <v>907.7420000000003</v>
          </cell>
          <cell r="L72">
            <v>750.20000000000016</v>
          </cell>
          <cell r="M72">
            <v>825.22000000000025</v>
          </cell>
          <cell r="N72">
            <v>907.7420000000003</v>
          </cell>
        </row>
        <row r="73">
          <cell r="B73" t="str">
            <v>C PACA</v>
          </cell>
          <cell r="C73">
            <v>707.85000000000014</v>
          </cell>
          <cell r="D73">
            <v>778.63500000000022</v>
          </cell>
          <cell r="E73">
            <v>856.49850000000038</v>
          </cell>
          <cell r="L73">
            <v>707.85000000000014</v>
          </cell>
          <cell r="M73">
            <v>778.63500000000022</v>
          </cell>
          <cell r="N73">
            <v>856.49850000000038</v>
          </cell>
        </row>
        <row r="74">
          <cell r="B74" t="str">
            <v>C CENTRE VAL de LOIRE</v>
          </cell>
          <cell r="C74">
            <v>648.56000000000017</v>
          </cell>
          <cell r="D74">
            <v>713.41600000000017</v>
          </cell>
          <cell r="E74">
            <v>784.75760000000037</v>
          </cell>
          <cell r="L74">
            <v>648.56000000000017</v>
          </cell>
          <cell r="M74">
            <v>713.41600000000017</v>
          </cell>
          <cell r="N74">
            <v>784.75760000000037</v>
          </cell>
        </row>
        <row r="75">
          <cell r="B75" t="str">
            <v>C HAUTS DE FRANCE</v>
          </cell>
          <cell r="C75">
            <v>19.360000000000003</v>
          </cell>
          <cell r="D75">
            <v>21.296000000000003</v>
          </cell>
          <cell r="E75">
            <v>23.425600000000006</v>
          </cell>
          <cell r="L75">
            <v>19.360000000000003</v>
          </cell>
          <cell r="M75">
            <v>21.296000000000003</v>
          </cell>
          <cell r="N75">
            <v>23.425600000000006</v>
          </cell>
        </row>
        <row r="76">
          <cell r="B76" t="str">
            <v>C NORMANDIE</v>
          </cell>
          <cell r="C76">
            <v>1.2100000000000002</v>
          </cell>
          <cell r="D76">
            <v>1.3310000000000004</v>
          </cell>
          <cell r="E76">
            <v>1.4641000000000006</v>
          </cell>
          <cell r="L76">
            <v>1.2100000000000002</v>
          </cell>
          <cell r="M76">
            <v>1.3310000000000004</v>
          </cell>
          <cell r="N76">
            <v>1.4641000000000006</v>
          </cell>
        </row>
        <row r="77">
          <cell r="B77" t="str">
            <v>Total général</v>
          </cell>
          <cell r="C77">
            <v>1071932.9500000004</v>
          </cell>
          <cell r="D77">
            <v>1179126.2450000001</v>
          </cell>
          <cell r="E77">
            <v>1297038.8695000005</v>
          </cell>
          <cell r="F77">
            <v>24705.915000000037</v>
          </cell>
          <cell r="G77">
            <v>27176.506500000061</v>
          </cell>
          <cell r="H77">
            <v>29894.157150000054</v>
          </cell>
          <cell r="L77">
            <v>1115600.8749999998</v>
          </cell>
          <cell r="M77">
            <v>1227162.8625000003</v>
          </cell>
          <cell r="N77">
            <v>1349878.3487500006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84"/>
  <sheetViews>
    <sheetView showGridLines="0" tabSelected="1" zoomScale="70" zoomScaleNormal="70" workbookViewId="0">
      <selection activeCell="B2" sqref="B2:W2"/>
    </sheetView>
  </sheetViews>
  <sheetFormatPr baseColWidth="10" defaultColWidth="11.42578125" defaultRowHeight="12" x14ac:dyDescent="0.2"/>
  <cols>
    <col min="1" max="1" width="57.7109375" style="13" bestFit="1" customWidth="1"/>
    <col min="2" max="5" width="14.7109375" style="13" customWidth="1"/>
    <col min="6" max="6" width="19.42578125" style="13" customWidth="1"/>
    <col min="7" max="7" width="19.28515625" style="13" customWidth="1"/>
    <col min="8" max="12" width="14.7109375" style="13" customWidth="1"/>
    <col min="13" max="13" width="17.5703125" style="13" customWidth="1"/>
    <col min="14" max="14" width="18.28515625" style="13" bestFit="1" customWidth="1"/>
    <col min="15" max="19" width="14.7109375" style="13" customWidth="1"/>
    <col min="20" max="20" width="23.7109375" style="13" bestFit="1" customWidth="1"/>
    <col min="21" max="21" width="17.85546875" style="13" bestFit="1" customWidth="1"/>
    <col min="22" max="22" width="16.140625" style="13" customWidth="1"/>
    <col min="23" max="23" width="19" style="13" customWidth="1"/>
    <col min="24" max="24" width="22.42578125" style="13" customWidth="1"/>
    <col min="25" max="16384" width="11.42578125" style="13"/>
  </cols>
  <sheetData>
    <row r="1" spans="1:25" ht="26.25" customHeight="1" x14ac:dyDescent="0.2">
      <c r="A1" s="14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5" ht="128.25" customHeight="1" x14ac:dyDescent="0.2">
      <c r="A2" s="165" t="s">
        <v>173</v>
      </c>
      <c r="B2" s="166" t="s">
        <v>112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96"/>
      <c r="Y2" s="96"/>
    </row>
    <row r="3" spans="1:25" ht="27.95" customHeight="1" x14ac:dyDescent="0.2"/>
    <row r="4" spans="1:25" ht="27.95" customHeight="1" thickBot="1" x14ac:dyDescent="0.25">
      <c r="A4" s="51" t="s">
        <v>164</v>
      </c>
    </row>
    <row r="5" spans="1:25" ht="47.25" customHeight="1" thickBot="1" x14ac:dyDescent="0.25">
      <c r="A5" s="63">
        <v>2018</v>
      </c>
      <c r="B5" s="148" t="s">
        <v>108</v>
      </c>
      <c r="C5" s="148"/>
      <c r="D5" s="148"/>
      <c r="E5" s="148"/>
      <c r="F5" s="148"/>
      <c r="G5" s="148"/>
      <c r="H5" s="148"/>
      <c r="I5" s="148"/>
      <c r="J5" s="149" t="s">
        <v>100</v>
      </c>
      <c r="K5" s="149"/>
      <c r="L5" s="149"/>
      <c r="M5" s="149"/>
      <c r="N5" s="149"/>
      <c r="O5" s="149"/>
      <c r="P5" s="149"/>
      <c r="Q5" s="150" t="s">
        <v>104</v>
      </c>
      <c r="R5" s="150"/>
      <c r="S5" s="150"/>
      <c r="T5" s="150"/>
      <c r="U5" s="150"/>
      <c r="V5" s="150"/>
      <c r="W5" s="150"/>
    </row>
    <row r="6" spans="1:25" ht="85.5" customHeight="1" thickBot="1" x14ac:dyDescent="0.25">
      <c r="A6" s="52" t="s">
        <v>91</v>
      </c>
      <c r="B6" s="53" t="s">
        <v>106</v>
      </c>
      <c r="C6" s="53" t="s">
        <v>105</v>
      </c>
      <c r="D6" s="53" t="s">
        <v>102</v>
      </c>
      <c r="E6" s="53" t="s">
        <v>99</v>
      </c>
      <c r="F6" s="53" t="s">
        <v>113</v>
      </c>
      <c r="G6" s="53" t="s">
        <v>101</v>
      </c>
      <c r="H6" s="53" t="s">
        <v>107</v>
      </c>
      <c r="I6" s="53" t="s">
        <v>110</v>
      </c>
      <c r="J6" s="53" t="s">
        <v>105</v>
      </c>
      <c r="K6" s="53" t="s">
        <v>102</v>
      </c>
      <c r="L6" s="53" t="s">
        <v>99</v>
      </c>
      <c r="M6" s="53" t="s">
        <v>114</v>
      </c>
      <c r="N6" s="53" t="s">
        <v>101</v>
      </c>
      <c r="O6" s="53" t="s">
        <v>107</v>
      </c>
      <c r="P6" s="53" t="s">
        <v>110</v>
      </c>
      <c r="Q6" s="53" t="s">
        <v>105</v>
      </c>
      <c r="R6" s="53" t="s">
        <v>102</v>
      </c>
      <c r="S6" s="53" t="s">
        <v>99</v>
      </c>
      <c r="T6" s="53" t="s">
        <v>114</v>
      </c>
      <c r="U6" s="53" t="s">
        <v>101</v>
      </c>
      <c r="V6" s="53" t="s">
        <v>107</v>
      </c>
      <c r="W6" s="53" t="s">
        <v>165</v>
      </c>
    </row>
    <row r="7" spans="1:25" ht="21" customHeight="1" thickBot="1" x14ac:dyDescent="0.25">
      <c r="A7" s="54" t="s">
        <v>41</v>
      </c>
      <c r="B7" s="55">
        <v>1956.622017316</v>
      </c>
      <c r="C7" s="55">
        <v>3347.8421215420012</v>
      </c>
      <c r="D7" s="56">
        <v>952.13647588500021</v>
      </c>
      <c r="E7" s="57">
        <v>1578.277961989</v>
      </c>
      <c r="F7" s="57">
        <v>7834.8785767320014</v>
      </c>
      <c r="G7" s="55">
        <v>-208.478218204</v>
      </c>
      <c r="H7" s="57">
        <v>7626.4003585280298</v>
      </c>
      <c r="I7" s="57">
        <f t="shared" ref="I7:I26" si="0">+F7+G7-H7</f>
        <v>-2.8194335754960775E-11</v>
      </c>
      <c r="J7" s="55">
        <v>320.52194015800006</v>
      </c>
      <c r="K7" s="55">
        <v>85.688577905000002</v>
      </c>
      <c r="L7" s="55">
        <v>204.057841564</v>
      </c>
      <c r="M7" s="55">
        <v>610.26835962700011</v>
      </c>
      <c r="N7" s="55">
        <v>0</v>
      </c>
      <c r="O7" s="55" t="s">
        <v>174</v>
      </c>
      <c r="P7" s="57" t="e">
        <f t="shared" ref="P7:P26" si="1">+-M7+N7+O7</f>
        <v>#VALUE!</v>
      </c>
      <c r="Q7" s="55">
        <v>964.57686217700007</v>
      </c>
      <c r="R7" s="55">
        <v>174.46043547100001</v>
      </c>
      <c r="S7" s="55">
        <v>622.91545892700003</v>
      </c>
      <c r="T7" s="55">
        <v>1761.952756575</v>
      </c>
      <c r="U7" s="55">
        <v>208.47821820499999</v>
      </c>
      <c r="V7" s="55">
        <v>2178.9091929873043</v>
      </c>
      <c r="W7" s="55">
        <f t="shared" ref="W7:W26" si="2">+V7-T7-U7</f>
        <v>208.47821820730437</v>
      </c>
      <c r="X7" s="30"/>
    </row>
    <row r="8" spans="1:25" ht="21" customHeight="1" thickBot="1" x14ac:dyDescent="0.25">
      <c r="A8" s="54" t="s">
        <v>45</v>
      </c>
      <c r="B8" s="55">
        <v>3554.9626510699995</v>
      </c>
      <c r="C8" s="55">
        <v>2757.6112485910007</v>
      </c>
      <c r="D8" s="56">
        <v>1710.367217598</v>
      </c>
      <c r="E8" s="57">
        <v>1792.3083621329999</v>
      </c>
      <c r="F8" s="57">
        <v>9815.2494793919996</v>
      </c>
      <c r="G8" s="55">
        <v>0</v>
      </c>
      <c r="H8" s="57">
        <v>9815.2494793903006</v>
      </c>
      <c r="I8" s="57">
        <f t="shared" si="0"/>
        <v>1.6989361029118299E-9</v>
      </c>
      <c r="J8" s="55">
        <v>233.11307307399994</v>
      </c>
      <c r="K8" s="55">
        <v>408.49840915099998</v>
      </c>
      <c r="L8" s="55">
        <v>211.815004391</v>
      </c>
      <c r="M8" s="55">
        <v>853.42648661599992</v>
      </c>
      <c r="N8" s="55">
        <v>0</v>
      </c>
      <c r="O8" s="55" t="s">
        <v>174</v>
      </c>
      <c r="P8" s="57" t="e">
        <f t="shared" si="1"/>
        <v>#VALUE!</v>
      </c>
      <c r="Q8" s="55">
        <v>2639.9197412920003</v>
      </c>
      <c r="R8" s="55">
        <v>3756.8856668019998</v>
      </c>
      <c r="S8" s="55">
        <v>2760.0286006880001</v>
      </c>
      <c r="T8" s="55">
        <v>9156.8340087819997</v>
      </c>
      <c r="U8" s="55">
        <v>0</v>
      </c>
      <c r="V8" s="55">
        <v>7718.4270027131242</v>
      </c>
      <c r="W8" s="55">
        <f t="shared" si="2"/>
        <v>-1438.4070060688755</v>
      </c>
      <c r="X8" s="30"/>
    </row>
    <row r="9" spans="1:25" ht="21" customHeight="1" thickBot="1" x14ac:dyDescent="0.25">
      <c r="A9" s="54" t="s">
        <v>48</v>
      </c>
      <c r="B9" s="55">
        <v>1447.0252002680002</v>
      </c>
      <c r="C9" s="55">
        <v>1078.2496056500001</v>
      </c>
      <c r="D9" s="56">
        <v>493.19659386899997</v>
      </c>
      <c r="E9" s="57">
        <v>425.89246875799995</v>
      </c>
      <c r="F9" s="57">
        <v>3444.3638685450005</v>
      </c>
      <c r="G9" s="55">
        <v>-44.444670417000005</v>
      </c>
      <c r="H9" s="57">
        <v>3399.91919812794</v>
      </c>
      <c r="I9" s="57">
        <f t="shared" si="0"/>
        <v>6.0481397667899728E-11</v>
      </c>
      <c r="J9" s="55">
        <v>237.24137086600001</v>
      </c>
      <c r="K9" s="55">
        <v>130.89845977300001</v>
      </c>
      <c r="L9" s="55">
        <v>76.253305842999993</v>
      </c>
      <c r="M9" s="55">
        <v>444.39313648200005</v>
      </c>
      <c r="N9" s="55">
        <v>0</v>
      </c>
      <c r="O9" s="55" t="s">
        <v>174</v>
      </c>
      <c r="P9" s="57" t="e">
        <f t="shared" si="1"/>
        <v>#VALUE!</v>
      </c>
      <c r="Q9" s="55">
        <v>757.8309249040002</v>
      </c>
      <c r="R9" s="55">
        <v>566.00129494500004</v>
      </c>
      <c r="S9" s="55">
        <v>363.17463007399999</v>
      </c>
      <c r="T9" s="55">
        <v>1687.0068499230001</v>
      </c>
      <c r="U9" s="55">
        <v>44.444670417000076</v>
      </c>
      <c r="V9" s="55">
        <v>1775.8961907589999</v>
      </c>
      <c r="W9" s="55">
        <f t="shared" si="2"/>
        <v>44.444670418999671</v>
      </c>
      <c r="X9" s="30"/>
    </row>
    <row r="10" spans="1:25" ht="21" customHeight="1" thickBot="1" x14ac:dyDescent="0.25">
      <c r="A10" s="54" t="s">
        <v>121</v>
      </c>
      <c r="B10" s="55">
        <v>2257.7835508879998</v>
      </c>
      <c r="C10" s="55">
        <v>1893.7621257529997</v>
      </c>
      <c r="D10" s="56">
        <v>1446.0763564499998</v>
      </c>
      <c r="E10" s="57">
        <v>3012.0721678720001</v>
      </c>
      <c r="F10" s="57">
        <v>8609.6942009630002</v>
      </c>
      <c r="G10" s="55">
        <v>-703.72090241600006</v>
      </c>
      <c r="H10" s="57">
        <v>7905.9732985486307</v>
      </c>
      <c r="I10" s="57">
        <f t="shared" si="0"/>
        <v>-1.6307240002788603E-9</v>
      </c>
      <c r="J10" s="55">
        <v>96.057136260999997</v>
      </c>
      <c r="K10" s="55">
        <v>48.605246704999999</v>
      </c>
      <c r="L10" s="55">
        <v>181.83856638199998</v>
      </c>
      <c r="M10" s="55">
        <v>326.50094934799995</v>
      </c>
      <c r="N10" s="55">
        <v>0</v>
      </c>
      <c r="O10" s="55" t="s">
        <v>174</v>
      </c>
      <c r="P10" s="57" t="e">
        <f t="shared" si="1"/>
        <v>#VALUE!</v>
      </c>
      <c r="Q10" s="55">
        <v>641.63502105100019</v>
      </c>
      <c r="R10" s="55">
        <v>296.44815010500002</v>
      </c>
      <c r="S10" s="55">
        <v>1194.1860188559999</v>
      </c>
      <c r="T10" s="55">
        <v>2132.2691900119999</v>
      </c>
      <c r="U10" s="55">
        <v>703.72090241600017</v>
      </c>
      <c r="V10" s="55">
        <v>3539.7109948438365</v>
      </c>
      <c r="W10" s="55">
        <f t="shared" si="2"/>
        <v>703.72090241583646</v>
      </c>
      <c r="X10" s="30"/>
    </row>
    <row r="11" spans="1:25" ht="21" customHeight="1" thickBot="1" x14ac:dyDescent="0.25">
      <c r="A11" s="54" t="s">
        <v>122</v>
      </c>
      <c r="B11" s="55">
        <v>2308.237477569</v>
      </c>
      <c r="C11" s="55">
        <v>1748.3893811800003</v>
      </c>
      <c r="D11" s="56">
        <v>1331.34838952</v>
      </c>
      <c r="E11" s="57">
        <v>890.56763189700007</v>
      </c>
      <c r="F11" s="57">
        <v>6278.542880166</v>
      </c>
      <c r="G11" s="55">
        <v>-164.405126344</v>
      </c>
      <c r="H11" s="57">
        <v>6114.1377538196502</v>
      </c>
      <c r="I11" s="57">
        <f t="shared" si="0"/>
        <v>2.3501343093812466E-9</v>
      </c>
      <c r="J11" s="55">
        <v>210.09491103300002</v>
      </c>
      <c r="K11" s="55">
        <v>815.03668439000012</v>
      </c>
      <c r="L11" s="55">
        <v>169.31414945899999</v>
      </c>
      <c r="M11" s="55">
        <v>1194.4457448820001</v>
      </c>
      <c r="N11" s="55">
        <v>0</v>
      </c>
      <c r="O11" s="55" t="s">
        <v>174</v>
      </c>
      <c r="P11" s="57" t="e">
        <f t="shared" si="1"/>
        <v>#VALUE!</v>
      </c>
      <c r="Q11" s="55">
        <v>1594.1362857419997</v>
      </c>
      <c r="R11" s="55">
        <v>2079.2528020959999</v>
      </c>
      <c r="S11" s="55">
        <v>1116.3935314380001</v>
      </c>
      <c r="T11" s="55">
        <v>4789.7826192759994</v>
      </c>
      <c r="U11" s="55">
        <v>164.40512634399994</v>
      </c>
      <c r="V11" s="55">
        <v>5118.592871968096</v>
      </c>
      <c r="W11" s="55">
        <f t="shared" si="2"/>
        <v>164.40512634809664</v>
      </c>
      <c r="X11" s="30"/>
    </row>
    <row r="12" spans="1:25" ht="21" customHeight="1" thickBot="1" x14ac:dyDescent="0.25">
      <c r="A12" s="54" t="s">
        <v>123</v>
      </c>
      <c r="B12" s="55">
        <v>4133.5217748420009</v>
      </c>
      <c r="C12" s="55">
        <v>4018.0574050679993</v>
      </c>
      <c r="D12" s="56">
        <v>1459.892772448</v>
      </c>
      <c r="E12" s="57">
        <v>1484.4273846189999</v>
      </c>
      <c r="F12" s="57">
        <v>11095.899336977</v>
      </c>
      <c r="G12" s="55">
        <v>-2628.2374627270001</v>
      </c>
      <c r="H12" s="57">
        <v>8467.66187424907</v>
      </c>
      <c r="I12" s="57">
        <f t="shared" si="0"/>
        <v>9.2950358521193266E-10</v>
      </c>
      <c r="J12" s="55">
        <v>364.28648805900002</v>
      </c>
      <c r="K12" s="55">
        <v>90.02035223899999</v>
      </c>
      <c r="L12" s="55">
        <v>104.63529670600001</v>
      </c>
      <c r="M12" s="55">
        <v>558.94213700399996</v>
      </c>
      <c r="N12" s="55">
        <v>0</v>
      </c>
      <c r="O12" s="55" t="s">
        <v>174</v>
      </c>
      <c r="P12" s="57" t="e">
        <f t="shared" si="1"/>
        <v>#VALUE!</v>
      </c>
      <c r="Q12" s="55">
        <v>1072.4325986430008</v>
      </c>
      <c r="R12" s="55">
        <v>564.669239748</v>
      </c>
      <c r="S12" s="55">
        <v>1521.205543285</v>
      </c>
      <c r="T12" s="55">
        <v>3158.3073816760007</v>
      </c>
      <c r="U12" s="55">
        <v>2628.2374627280001</v>
      </c>
      <c r="V12" s="55">
        <v>8414.7823071330513</v>
      </c>
      <c r="W12" s="55">
        <f t="shared" si="2"/>
        <v>2628.2374627290505</v>
      </c>
      <c r="X12" s="30"/>
    </row>
    <row r="13" spans="1:25" ht="21" customHeight="1" thickBot="1" x14ac:dyDescent="0.25">
      <c r="A13" s="54" t="s">
        <v>52</v>
      </c>
      <c r="B13" s="55">
        <v>2897.8831708059997</v>
      </c>
      <c r="C13" s="55">
        <v>3665.712789911001</v>
      </c>
      <c r="D13" s="56">
        <v>2096.26946404</v>
      </c>
      <c r="E13" s="57">
        <v>1676.615918231</v>
      </c>
      <c r="F13" s="57">
        <v>10336.481342988001</v>
      </c>
      <c r="G13" s="55">
        <v>0</v>
      </c>
      <c r="H13" s="57">
        <v>10336.481342990801</v>
      </c>
      <c r="I13" s="57">
        <f t="shared" si="0"/>
        <v>-2.7994246920570731E-9</v>
      </c>
      <c r="J13" s="55">
        <v>304.40383280299994</v>
      </c>
      <c r="K13" s="55">
        <v>326.99706332199997</v>
      </c>
      <c r="L13" s="55">
        <v>262.38803829</v>
      </c>
      <c r="M13" s="55">
        <v>893.78893441499986</v>
      </c>
      <c r="N13" s="55">
        <v>0</v>
      </c>
      <c r="O13" s="55" t="s">
        <v>174</v>
      </c>
      <c r="P13" s="57" t="e">
        <f t="shared" si="1"/>
        <v>#VALUE!</v>
      </c>
      <c r="Q13" s="55">
        <v>2854.9467641620004</v>
      </c>
      <c r="R13" s="55">
        <v>3001.0182319720002</v>
      </c>
      <c r="S13" s="55">
        <v>2585.4573159870001</v>
      </c>
      <c r="T13" s="55">
        <v>8441.4223121210016</v>
      </c>
      <c r="U13" s="55">
        <v>0</v>
      </c>
      <c r="V13" s="55">
        <v>7915.6685185922342</v>
      </c>
      <c r="W13" s="55">
        <f t="shared" si="2"/>
        <v>-525.75379352876735</v>
      </c>
      <c r="X13" s="30"/>
    </row>
    <row r="14" spans="1:25" ht="21" customHeight="1" thickBot="1" x14ac:dyDescent="0.25">
      <c r="A14" s="54" t="s">
        <v>56</v>
      </c>
      <c r="B14" s="55">
        <v>2307.8128878579996</v>
      </c>
      <c r="C14" s="55">
        <v>2614.6384402909989</v>
      </c>
      <c r="D14" s="56">
        <v>1795.690461871</v>
      </c>
      <c r="E14" s="57">
        <v>1905.4830082850001</v>
      </c>
      <c r="F14" s="57">
        <v>8623.624798304998</v>
      </c>
      <c r="G14" s="55">
        <v>0</v>
      </c>
      <c r="H14" s="57">
        <v>8623.6247983071808</v>
      </c>
      <c r="I14" s="57">
        <f t="shared" si="0"/>
        <v>-2.1827872842550278E-9</v>
      </c>
      <c r="J14" s="55">
        <v>160.68298608900005</v>
      </c>
      <c r="K14" s="55">
        <v>121.74646636599999</v>
      </c>
      <c r="L14" s="55">
        <v>201.20530155400002</v>
      </c>
      <c r="M14" s="55">
        <v>483.63475400900006</v>
      </c>
      <c r="N14" s="55">
        <v>0</v>
      </c>
      <c r="O14" s="55" t="s">
        <v>174</v>
      </c>
      <c r="P14" s="57" t="e">
        <f t="shared" si="1"/>
        <v>#VALUE!</v>
      </c>
      <c r="Q14" s="55">
        <v>1035.3109001299997</v>
      </c>
      <c r="R14" s="55">
        <v>1048.7730581230001</v>
      </c>
      <c r="S14" s="55">
        <v>1137.811515722</v>
      </c>
      <c r="T14" s="55">
        <v>3221.8954739749997</v>
      </c>
      <c r="U14" s="55">
        <v>0</v>
      </c>
      <c r="V14" s="55">
        <v>2679.2756323743706</v>
      </c>
      <c r="W14" s="55">
        <f t="shared" si="2"/>
        <v>-542.61984160062912</v>
      </c>
      <c r="X14" s="30"/>
    </row>
    <row r="15" spans="1:25" ht="20.100000000000001" customHeight="1" thickBot="1" x14ac:dyDescent="0.25">
      <c r="A15" s="54" t="s">
        <v>58</v>
      </c>
      <c r="B15" s="55">
        <v>1621.7405503750001</v>
      </c>
      <c r="C15" s="55">
        <v>1258.6090872799996</v>
      </c>
      <c r="D15" s="56">
        <v>1023.0657583970001</v>
      </c>
      <c r="E15" s="57">
        <v>604.66803092099997</v>
      </c>
      <c r="F15" s="57">
        <v>4508.0834269730003</v>
      </c>
      <c r="G15" s="55">
        <v>0</v>
      </c>
      <c r="H15" s="57">
        <v>4508.08342697231</v>
      </c>
      <c r="I15" s="57">
        <f t="shared" si="0"/>
        <v>6.9030647864565253E-10</v>
      </c>
      <c r="J15" s="55">
        <v>119.34627848700003</v>
      </c>
      <c r="K15" s="55">
        <v>148.39962989200001</v>
      </c>
      <c r="L15" s="55">
        <v>74.749753682000005</v>
      </c>
      <c r="M15" s="55">
        <v>342.49566206100008</v>
      </c>
      <c r="N15" s="55">
        <v>0</v>
      </c>
      <c r="O15" s="55" t="s">
        <v>174</v>
      </c>
      <c r="P15" s="57" t="e">
        <f t="shared" si="1"/>
        <v>#VALUE!</v>
      </c>
      <c r="Q15" s="55">
        <v>505.47884118799999</v>
      </c>
      <c r="R15" s="55">
        <v>1014.4626007889999</v>
      </c>
      <c r="S15" s="55">
        <v>350.30751861199997</v>
      </c>
      <c r="T15" s="55">
        <v>1870.2489605889998</v>
      </c>
      <c r="U15" s="55">
        <v>0</v>
      </c>
      <c r="V15" s="55">
        <v>1499.9762990232873</v>
      </c>
      <c r="W15" s="55">
        <f t="shared" si="2"/>
        <v>-370.2726615657125</v>
      </c>
      <c r="X15" s="30"/>
    </row>
    <row r="16" spans="1:25" ht="20.100000000000001" customHeight="1" thickBot="1" x14ac:dyDescent="0.25">
      <c r="A16" s="54" t="s">
        <v>59</v>
      </c>
      <c r="B16" s="55">
        <v>2991.2327665550001</v>
      </c>
      <c r="C16" s="55">
        <v>1102.2125515980001</v>
      </c>
      <c r="D16" s="56">
        <v>439.369126607</v>
      </c>
      <c r="E16" s="57">
        <v>689.77645037499997</v>
      </c>
      <c r="F16" s="57">
        <v>5222.5908951350002</v>
      </c>
      <c r="G16" s="55">
        <v>-480.03203987500001</v>
      </c>
      <c r="H16" s="57">
        <v>4742.5588552629697</v>
      </c>
      <c r="I16" s="57">
        <f t="shared" si="0"/>
        <v>-2.9695002012886107E-9</v>
      </c>
      <c r="J16" s="55">
        <v>269.232989148</v>
      </c>
      <c r="K16" s="55">
        <v>96.425105019</v>
      </c>
      <c r="L16" s="55">
        <v>123.08141372300001</v>
      </c>
      <c r="M16" s="55">
        <v>488.73950789000003</v>
      </c>
      <c r="N16" s="55">
        <v>0</v>
      </c>
      <c r="O16" s="55" t="s">
        <v>174</v>
      </c>
      <c r="P16" s="57" t="e">
        <f t="shared" si="1"/>
        <v>#VALUE!</v>
      </c>
      <c r="Q16" s="55">
        <v>1055.1282525570002</v>
      </c>
      <c r="R16" s="55">
        <v>748.49496021899995</v>
      </c>
      <c r="S16" s="55">
        <v>1097.3761682940001</v>
      </c>
      <c r="T16" s="55">
        <v>2900.9993810700003</v>
      </c>
      <c r="U16" s="55">
        <v>480.03203987500001</v>
      </c>
      <c r="V16" s="55">
        <v>3861.063460817581</v>
      </c>
      <c r="W16" s="55">
        <f t="shared" si="2"/>
        <v>480.03203987258075</v>
      </c>
      <c r="X16" s="30"/>
    </row>
    <row r="17" spans="1:24" ht="20.100000000000001" customHeight="1" thickBot="1" x14ac:dyDescent="0.25">
      <c r="A17" s="54" t="s">
        <v>62</v>
      </c>
      <c r="B17" s="55">
        <v>3343.1786360229999</v>
      </c>
      <c r="C17" s="55">
        <v>3767.5561656280001</v>
      </c>
      <c r="D17" s="56">
        <v>2656.701549674</v>
      </c>
      <c r="E17" s="57">
        <v>1872.5796944240001</v>
      </c>
      <c r="F17" s="57">
        <v>11640.016045749</v>
      </c>
      <c r="G17" s="55">
        <v>0</v>
      </c>
      <c r="H17" s="57">
        <v>11640.0160457486</v>
      </c>
      <c r="I17" s="57">
        <f t="shared" si="0"/>
        <v>4.0017766878008842E-10</v>
      </c>
      <c r="J17" s="55">
        <v>34.79399371200001</v>
      </c>
      <c r="K17" s="55">
        <v>64.062056084999995</v>
      </c>
      <c r="L17" s="55">
        <v>86.97281410299999</v>
      </c>
      <c r="M17" s="55">
        <v>185.82886389999999</v>
      </c>
      <c r="N17" s="55">
        <v>0</v>
      </c>
      <c r="O17" s="55" t="s">
        <v>174</v>
      </c>
      <c r="P17" s="57" t="e">
        <f t="shared" si="1"/>
        <v>#VALUE!</v>
      </c>
      <c r="Q17" s="55">
        <v>2222.8757476279998</v>
      </c>
      <c r="R17" s="55">
        <v>6869.5196825709991</v>
      </c>
      <c r="S17" s="55">
        <v>3775.9552832589998</v>
      </c>
      <c r="T17" s="55">
        <v>12868.350713458</v>
      </c>
      <c r="U17" s="55">
        <v>0</v>
      </c>
      <c r="V17" s="55">
        <v>6897.9732072087099</v>
      </c>
      <c r="W17" s="55">
        <f t="shared" si="2"/>
        <v>-5970.3775062492896</v>
      </c>
      <c r="X17" s="30"/>
    </row>
    <row r="18" spans="1:24" ht="20.100000000000001" customHeight="1" thickBot="1" x14ac:dyDescent="0.25">
      <c r="A18" s="54" t="s">
        <v>63</v>
      </c>
      <c r="B18" s="55">
        <v>3783.252450423</v>
      </c>
      <c r="C18" s="55">
        <v>6185.2671240990021</v>
      </c>
      <c r="D18" s="56">
        <v>3659.7108509960003</v>
      </c>
      <c r="E18" s="57">
        <v>1787.2746784460001</v>
      </c>
      <c r="F18" s="57">
        <v>15415.505103964004</v>
      </c>
      <c r="G18" s="55">
        <v>-264.52271323400004</v>
      </c>
      <c r="H18" s="57">
        <v>15150.982390731</v>
      </c>
      <c r="I18" s="57">
        <f t="shared" si="0"/>
        <v>-9.9680619314312935E-10</v>
      </c>
      <c r="J18" s="55">
        <v>290.92364984599999</v>
      </c>
      <c r="K18" s="55">
        <v>493.37229467999998</v>
      </c>
      <c r="L18" s="55">
        <v>279.02778205399994</v>
      </c>
      <c r="M18" s="55">
        <v>1063.3237265799999</v>
      </c>
      <c r="N18" s="55">
        <v>0</v>
      </c>
      <c r="O18" s="55" t="s">
        <v>174</v>
      </c>
      <c r="P18" s="57" t="e">
        <f t="shared" si="1"/>
        <v>#VALUE!</v>
      </c>
      <c r="Q18" s="55">
        <v>4178.5083968399986</v>
      </c>
      <c r="R18" s="55">
        <v>6483.9502964249996</v>
      </c>
      <c r="S18" s="55">
        <v>2475.0046735379997</v>
      </c>
      <c r="T18" s="55">
        <v>13137.463366802996</v>
      </c>
      <c r="U18" s="55">
        <v>264.52271323499923</v>
      </c>
      <c r="V18" s="55">
        <v>13666.508793267572</v>
      </c>
      <c r="W18" s="55">
        <f t="shared" si="2"/>
        <v>264.52271322957671</v>
      </c>
      <c r="X18" s="30"/>
    </row>
    <row r="19" spans="1:24" ht="20.100000000000001" customHeight="1" thickBot="1" x14ac:dyDescent="0.25">
      <c r="A19" s="54" t="s">
        <v>124</v>
      </c>
      <c r="B19" s="55">
        <v>8719.1471023929989</v>
      </c>
      <c r="C19" s="55">
        <v>11845.552416353001</v>
      </c>
      <c r="D19" s="56">
        <v>8843.8975988490001</v>
      </c>
      <c r="E19" s="57">
        <v>4116.2323716600004</v>
      </c>
      <c r="F19" s="57">
        <v>33524.829489255004</v>
      </c>
      <c r="G19" s="55">
        <v>-3391.826605234</v>
      </c>
      <c r="H19" s="57">
        <v>30133.002884021498</v>
      </c>
      <c r="I19" s="57">
        <f t="shared" si="0"/>
        <v>-4.9476511776447296E-10</v>
      </c>
      <c r="J19" s="55">
        <v>939.48807180099959</v>
      </c>
      <c r="K19" s="55">
        <v>1931.6037952439999</v>
      </c>
      <c r="L19" s="55">
        <v>660.6138486619999</v>
      </c>
      <c r="M19" s="55">
        <v>3531.7057157069994</v>
      </c>
      <c r="N19" s="55">
        <v>0</v>
      </c>
      <c r="O19" s="55" t="s">
        <v>174</v>
      </c>
      <c r="P19" s="57" t="e">
        <f t="shared" si="1"/>
        <v>#VALUE!</v>
      </c>
      <c r="Q19" s="55">
        <v>6592.7121962030014</v>
      </c>
      <c r="R19" s="55">
        <v>10557.166850854001</v>
      </c>
      <c r="S19" s="55">
        <v>6080.8285727489992</v>
      </c>
      <c r="T19" s="55">
        <v>23230.707619806002</v>
      </c>
      <c r="U19" s="55">
        <v>3391.826605234</v>
      </c>
      <c r="V19" s="55">
        <v>30014.360830273406</v>
      </c>
      <c r="W19" s="55">
        <f t="shared" si="2"/>
        <v>3391.8266052334043</v>
      </c>
      <c r="X19" s="30"/>
    </row>
    <row r="20" spans="1:24" ht="20.100000000000001" customHeight="1" thickBot="1" x14ac:dyDescent="0.25">
      <c r="A20" s="54" t="s">
        <v>65</v>
      </c>
      <c r="B20" s="55">
        <v>4690.8755870909999</v>
      </c>
      <c r="C20" s="55">
        <v>9495.3439679519997</v>
      </c>
      <c r="D20" s="56">
        <v>5743.7894318799999</v>
      </c>
      <c r="E20" s="57">
        <v>4304.9089579760002</v>
      </c>
      <c r="F20" s="57">
        <v>24234.917944899</v>
      </c>
      <c r="G20" s="55">
        <v>-3919.272235081</v>
      </c>
      <c r="H20" s="57">
        <v>20315.645709816999</v>
      </c>
      <c r="I20" s="57">
        <f t="shared" si="0"/>
        <v>1.0004441719502211E-9</v>
      </c>
      <c r="J20" s="55">
        <v>869.07498792199976</v>
      </c>
      <c r="K20" s="55">
        <v>879.27211134300001</v>
      </c>
      <c r="L20" s="55">
        <v>1113.511783574</v>
      </c>
      <c r="M20" s="55">
        <v>2861.8588828389998</v>
      </c>
      <c r="N20" s="55">
        <v>0</v>
      </c>
      <c r="O20" s="55" t="s">
        <v>174</v>
      </c>
      <c r="P20" s="57" t="e">
        <f t="shared" si="1"/>
        <v>#VALUE!</v>
      </c>
      <c r="Q20" s="55">
        <v>4758.9686848430028</v>
      </c>
      <c r="R20" s="55">
        <v>6278.4403341349998</v>
      </c>
      <c r="S20" s="55">
        <v>6172.3137338850001</v>
      </c>
      <c r="T20" s="55">
        <v>17209.722752863003</v>
      </c>
      <c r="U20" s="55">
        <v>3919.2722350800009</v>
      </c>
      <c r="V20" s="55">
        <v>25048.267223025076</v>
      </c>
      <c r="W20" s="55">
        <f t="shared" si="2"/>
        <v>3919.2722350820718</v>
      </c>
      <c r="X20" s="30"/>
    </row>
    <row r="21" spans="1:24" ht="20.100000000000001" customHeight="1" thickBot="1" x14ac:dyDescent="0.25">
      <c r="A21" s="54" t="s">
        <v>66</v>
      </c>
      <c r="B21" s="55">
        <v>6345.2243467969993</v>
      </c>
      <c r="C21" s="55">
        <f>2853.2+9683.020789292</f>
        <v>12536.220789292001</v>
      </c>
      <c r="D21" s="56">
        <f>24.6+5694.920706938</f>
        <v>5719.5207069380003</v>
      </c>
      <c r="E21" s="57">
        <v>6879.5104805230003</v>
      </c>
      <c r="F21" s="57">
        <f>+B21+C21+D21+E21</f>
        <v>31480.476323550003</v>
      </c>
      <c r="G21" s="55">
        <v>-4046.1072154200001</v>
      </c>
      <c r="H21" s="57">
        <f>2877.849+24556.5691081302</f>
        <v>27434.418108130201</v>
      </c>
      <c r="I21" s="57">
        <f t="shared" si="0"/>
        <v>-4.9000000199157512E-2</v>
      </c>
      <c r="J21" s="55">
        <v>491.98182259400005</v>
      </c>
      <c r="K21" s="55">
        <v>941.87601327000004</v>
      </c>
      <c r="L21" s="55">
        <v>292.37593360000005</v>
      </c>
      <c r="M21" s="55">
        <v>1726.2337694640003</v>
      </c>
      <c r="N21" s="55">
        <v>0</v>
      </c>
      <c r="O21" s="55" t="s">
        <v>174</v>
      </c>
      <c r="P21" s="57" t="e">
        <f t="shared" si="1"/>
        <v>#VALUE!</v>
      </c>
      <c r="Q21" s="55">
        <v>3685.3532651850001</v>
      </c>
      <c r="R21" s="55">
        <v>7808.043659089999</v>
      </c>
      <c r="S21" s="55">
        <v>3795.7458881860002</v>
      </c>
      <c r="T21" s="55">
        <v>15289.142812460999</v>
      </c>
      <c r="U21" s="55">
        <v>4046.1072154190006</v>
      </c>
      <c r="V21" s="55">
        <v>23381.357243303017</v>
      </c>
      <c r="W21" s="55">
        <f t="shared" si="2"/>
        <v>4046.1072154230169</v>
      </c>
      <c r="X21" s="30"/>
    </row>
    <row r="22" spans="1:24" ht="20.100000000000001" customHeight="1" thickBot="1" x14ac:dyDescent="0.25">
      <c r="A22" s="54" t="s">
        <v>67</v>
      </c>
      <c r="B22" s="55">
        <v>4776.5387636209998</v>
      </c>
      <c r="C22" s="55">
        <v>5992.289787556002</v>
      </c>
      <c r="D22" s="56">
        <v>3999.5617026909995</v>
      </c>
      <c r="E22" s="57">
        <v>2075.1835220049998</v>
      </c>
      <c r="F22" s="57">
        <v>16843.573775873003</v>
      </c>
      <c r="G22" s="55">
        <v>-208.99439353199998</v>
      </c>
      <c r="H22" s="57">
        <v>16634.579382342599</v>
      </c>
      <c r="I22" s="57">
        <f t="shared" si="0"/>
        <v>-1.597072696313262E-9</v>
      </c>
      <c r="J22" s="55">
        <v>447.46640668500009</v>
      </c>
      <c r="K22" s="55">
        <v>1249.9567031699999</v>
      </c>
      <c r="L22" s="55">
        <v>434.94788824599999</v>
      </c>
      <c r="M22" s="55">
        <v>2132.3709981009997</v>
      </c>
      <c r="N22" s="55">
        <v>0</v>
      </c>
      <c r="O22" s="55" t="s">
        <v>174</v>
      </c>
      <c r="P22" s="57" t="e">
        <f t="shared" si="1"/>
        <v>#VALUE!</v>
      </c>
      <c r="Q22" s="55">
        <v>8628.0440661220018</v>
      </c>
      <c r="R22" s="55">
        <v>7531.4053703930003</v>
      </c>
      <c r="S22" s="55">
        <v>4071.5328705530005</v>
      </c>
      <c r="T22" s="55">
        <v>20230.982307068003</v>
      </c>
      <c r="U22" s="55">
        <v>208.99439353199884</v>
      </c>
      <c r="V22" s="55">
        <v>20648.971094130371</v>
      </c>
      <c r="W22" s="55">
        <f t="shared" si="2"/>
        <v>208.99439353036908</v>
      </c>
      <c r="X22" s="30"/>
    </row>
    <row r="23" spans="1:24" ht="20.100000000000001" customHeight="1" thickBot="1" x14ac:dyDescent="0.25">
      <c r="A23" s="54" t="s">
        <v>68</v>
      </c>
      <c r="B23" s="55">
        <v>1948.6452626089999</v>
      </c>
      <c r="C23" s="55">
        <v>1692.2652629279994</v>
      </c>
      <c r="D23" s="56">
        <v>669.62750996099999</v>
      </c>
      <c r="E23" s="57">
        <v>994.96520297900008</v>
      </c>
      <c r="F23" s="57">
        <v>5305.5032384770002</v>
      </c>
      <c r="G23" s="55">
        <v>-225.50306827899999</v>
      </c>
      <c r="H23" s="57">
        <v>5080.00017019815</v>
      </c>
      <c r="I23" s="57">
        <f t="shared" si="0"/>
        <v>-1.5006662579253316E-10</v>
      </c>
      <c r="J23" s="55">
        <v>133.82038931799997</v>
      </c>
      <c r="K23" s="55">
        <v>249.23779711200004</v>
      </c>
      <c r="L23" s="55">
        <v>102.39542484600001</v>
      </c>
      <c r="M23" s="55">
        <v>485.453611276</v>
      </c>
      <c r="N23" s="55">
        <v>0</v>
      </c>
      <c r="O23" s="55" t="s">
        <v>174</v>
      </c>
      <c r="P23" s="57" t="e">
        <f t="shared" si="1"/>
        <v>#VALUE!</v>
      </c>
      <c r="Q23" s="55">
        <v>878.2772747800002</v>
      </c>
      <c r="R23" s="55">
        <v>614.92238484300015</v>
      </c>
      <c r="S23" s="55">
        <v>912.23674710099999</v>
      </c>
      <c r="T23" s="55">
        <v>2405.4364067240003</v>
      </c>
      <c r="U23" s="55">
        <v>225.50306827899996</v>
      </c>
      <c r="V23" s="55">
        <v>2856.4425432820935</v>
      </c>
      <c r="W23" s="55">
        <f t="shared" si="2"/>
        <v>225.50306827909324</v>
      </c>
      <c r="X23" s="30"/>
    </row>
    <row r="24" spans="1:24" ht="20.100000000000001" customHeight="1" thickBot="1" x14ac:dyDescent="0.25">
      <c r="A24" s="54" t="s">
        <v>92</v>
      </c>
      <c r="B24" s="55">
        <v>2667.352001317</v>
      </c>
      <c r="C24" s="55">
        <v>1995.3584992589997</v>
      </c>
      <c r="D24" s="56">
        <v>1216.846942225</v>
      </c>
      <c r="E24" s="57">
        <v>1122.9348576500001</v>
      </c>
      <c r="F24" s="57">
        <v>7002.4923004510001</v>
      </c>
      <c r="G24" s="55">
        <v>-306.42754838100001</v>
      </c>
      <c r="H24" s="57">
        <v>6696.0647520672401</v>
      </c>
      <c r="I24" s="57">
        <f t="shared" si="0"/>
        <v>2.7603164198808372E-9</v>
      </c>
      <c r="J24" s="55">
        <v>186.10838021800001</v>
      </c>
      <c r="K24" s="55">
        <v>250.05397096000002</v>
      </c>
      <c r="L24" s="55">
        <v>114.325418915</v>
      </c>
      <c r="M24" s="55">
        <v>550.48777009299999</v>
      </c>
      <c r="N24" s="55">
        <v>0</v>
      </c>
      <c r="O24" s="55" t="s">
        <v>174</v>
      </c>
      <c r="P24" s="57" t="e">
        <f t="shared" si="1"/>
        <v>#VALUE!</v>
      </c>
      <c r="Q24" s="55">
        <v>1230.4569142989994</v>
      </c>
      <c r="R24" s="55">
        <v>1203.5631137400001</v>
      </c>
      <c r="S24" s="55">
        <v>1369.9064968339999</v>
      </c>
      <c r="T24" s="55">
        <v>3803.9265248729994</v>
      </c>
      <c r="U24" s="55">
        <v>306.42754838099995</v>
      </c>
      <c r="V24" s="55">
        <v>4416.7816216330139</v>
      </c>
      <c r="W24" s="55">
        <f t="shared" si="2"/>
        <v>306.42754837901452</v>
      </c>
      <c r="X24" s="30"/>
    </row>
    <row r="25" spans="1:24" ht="20.100000000000001" customHeight="1" thickBot="1" x14ac:dyDescent="0.25">
      <c r="A25" s="54" t="s">
        <v>70</v>
      </c>
      <c r="B25" s="55">
        <v>3711.2173738490001</v>
      </c>
      <c r="C25" s="55">
        <v>2513.5446296120003</v>
      </c>
      <c r="D25" s="56">
        <v>1030.1421649910001</v>
      </c>
      <c r="E25" s="57">
        <v>1070.9299601129999</v>
      </c>
      <c r="F25" s="57">
        <v>8325.8341285650004</v>
      </c>
      <c r="G25" s="55">
        <v>0</v>
      </c>
      <c r="H25" s="57">
        <v>8325.8341285598599</v>
      </c>
      <c r="I25" s="57">
        <f t="shared" si="0"/>
        <v>5.1404640544205904E-9</v>
      </c>
      <c r="J25" s="55">
        <v>442.58163421</v>
      </c>
      <c r="K25" s="55">
        <v>261.69543662199999</v>
      </c>
      <c r="L25" s="55">
        <v>160.913779498</v>
      </c>
      <c r="M25" s="55">
        <v>865.19085032999988</v>
      </c>
      <c r="N25" s="55">
        <v>0</v>
      </c>
      <c r="O25" s="55" t="s">
        <v>174</v>
      </c>
      <c r="P25" s="57" t="e">
        <f t="shared" si="1"/>
        <v>#VALUE!</v>
      </c>
      <c r="Q25" s="55">
        <v>1775.7141566509993</v>
      </c>
      <c r="R25" s="55">
        <v>1499.3170472739996</v>
      </c>
      <c r="S25" s="55">
        <v>959.65393062099997</v>
      </c>
      <c r="T25" s="55">
        <v>4234.6851345459991</v>
      </c>
      <c r="U25" s="55">
        <v>0</v>
      </c>
      <c r="V25" s="55">
        <v>3736.1206300098697</v>
      </c>
      <c r="W25" s="55">
        <f t="shared" si="2"/>
        <v>-498.56450453612933</v>
      </c>
      <c r="X25" s="30"/>
    </row>
    <row r="26" spans="1:24" ht="21" customHeight="1" thickBot="1" x14ac:dyDescent="0.25">
      <c r="A26" s="54" t="s">
        <v>126</v>
      </c>
      <c r="B26" s="55">
        <v>8897.5857103269991</v>
      </c>
      <c r="C26" s="55">
        <v>5210.8594898529991</v>
      </c>
      <c r="D26" s="56">
        <v>3611.7664385550001</v>
      </c>
      <c r="E26" s="57">
        <v>2915.3644187300006</v>
      </c>
      <c r="F26" s="57">
        <v>20635.576057464998</v>
      </c>
      <c r="G26" s="55">
        <v>0</v>
      </c>
      <c r="H26" s="57">
        <v>20635.576057459501</v>
      </c>
      <c r="I26" s="57">
        <f t="shared" si="0"/>
        <v>5.4969859775155783E-9</v>
      </c>
      <c r="J26" s="55">
        <v>1171.1275223130001</v>
      </c>
      <c r="K26" s="55">
        <v>1232.1000118070001</v>
      </c>
      <c r="L26" s="55">
        <v>729.01324870600013</v>
      </c>
      <c r="M26" s="55">
        <v>3132.2407828260002</v>
      </c>
      <c r="N26" s="55">
        <v>0</v>
      </c>
      <c r="O26" s="55" t="s">
        <v>174</v>
      </c>
      <c r="P26" s="57" t="e">
        <f t="shared" si="1"/>
        <v>#VALUE!</v>
      </c>
      <c r="Q26" s="55">
        <v>2711.8822269420007</v>
      </c>
      <c r="R26" s="55">
        <v>2535.7716696789998</v>
      </c>
      <c r="S26" s="55">
        <v>2143.0355128870001</v>
      </c>
      <c r="T26" s="55">
        <v>7390.6894095080006</v>
      </c>
      <c r="U26" s="55">
        <v>0</v>
      </c>
      <c r="V26" s="55">
        <v>6370.191924926</v>
      </c>
      <c r="W26" s="55">
        <f t="shared" si="2"/>
        <v>-1020.4974845820007</v>
      </c>
      <c r="X26" s="30"/>
    </row>
    <row r="27" spans="1:24" ht="21" customHeight="1" thickBot="1" x14ac:dyDescent="0.25">
      <c r="A27" s="54" t="s">
        <v>7</v>
      </c>
      <c r="B27" s="55">
        <v>3260.5548923759998</v>
      </c>
      <c r="C27" s="55">
        <v>1652.3093435630005</v>
      </c>
      <c r="D27" s="56">
        <v>1109.85807699</v>
      </c>
      <c r="E27" s="57">
        <v>945.84394107399999</v>
      </c>
      <c r="F27" s="57">
        <v>6968.5662540030007</v>
      </c>
      <c r="G27" s="55">
        <v>0</v>
      </c>
      <c r="H27" s="57">
        <v>6968.56625400548</v>
      </c>
      <c r="I27" s="57">
        <f t="shared" ref="I27:I62" si="3">+F27+G27-H27</f>
        <v>-2.4792825570330024E-9</v>
      </c>
      <c r="J27" s="55">
        <v>413.77023982799977</v>
      </c>
      <c r="K27" s="55">
        <v>435.6452709560001</v>
      </c>
      <c r="L27" s="55">
        <v>240.79684171399998</v>
      </c>
      <c r="M27" s="55">
        <v>1090.212352498</v>
      </c>
      <c r="N27" s="55">
        <v>0</v>
      </c>
      <c r="O27" s="55" t="s">
        <v>174</v>
      </c>
      <c r="P27" s="57" t="e">
        <f t="shared" ref="P27:P62" si="4">+-M27+N27+O27</f>
        <v>#VALUE!</v>
      </c>
      <c r="Q27" s="55">
        <v>1228.6063890370003</v>
      </c>
      <c r="R27" s="55">
        <v>881.18543351799997</v>
      </c>
      <c r="S27" s="55">
        <v>948.53756012600013</v>
      </c>
      <c r="T27" s="55">
        <v>3058.3293826810004</v>
      </c>
      <c r="U27" s="55">
        <v>0</v>
      </c>
      <c r="V27" s="55">
        <v>2995.344263382</v>
      </c>
      <c r="W27" s="55">
        <f t="shared" ref="W27:W62" si="5">+V27-T27-U27</f>
        <v>-62.985119299000417</v>
      </c>
      <c r="X27" s="30"/>
    </row>
    <row r="28" spans="1:24" ht="21" customHeight="1" thickBot="1" x14ac:dyDescent="0.25">
      <c r="A28" s="54" t="s">
        <v>8</v>
      </c>
      <c r="B28" s="55">
        <v>4081.0020210929997</v>
      </c>
      <c r="C28" s="55">
        <v>1230.4128975419999</v>
      </c>
      <c r="D28" s="56">
        <v>837.69200647800017</v>
      </c>
      <c r="E28" s="57">
        <v>1144.7435610000002</v>
      </c>
      <c r="F28" s="57">
        <v>7293.8504861130004</v>
      </c>
      <c r="G28" s="55">
        <v>0</v>
      </c>
      <c r="H28" s="57">
        <v>7293.8504861168394</v>
      </c>
      <c r="I28" s="57">
        <f t="shared" si="3"/>
        <v>-3.8389771361835301E-9</v>
      </c>
      <c r="J28" s="55">
        <v>269.074309325</v>
      </c>
      <c r="K28" s="55">
        <v>336.09241906000005</v>
      </c>
      <c r="L28" s="55">
        <v>297.42829048900006</v>
      </c>
      <c r="M28" s="55">
        <v>902.59501887400006</v>
      </c>
      <c r="N28" s="55">
        <v>0</v>
      </c>
      <c r="O28" s="55" t="s">
        <v>174</v>
      </c>
      <c r="P28" s="57" t="e">
        <f t="shared" si="4"/>
        <v>#VALUE!</v>
      </c>
      <c r="Q28" s="55">
        <v>934.38221901599991</v>
      </c>
      <c r="R28" s="55">
        <v>879.76852378299998</v>
      </c>
      <c r="S28" s="55">
        <v>966.39387034999993</v>
      </c>
      <c r="T28" s="55">
        <v>2780.5446131489998</v>
      </c>
      <c r="U28" s="55">
        <v>0</v>
      </c>
      <c r="V28" s="55">
        <v>1543.981891308614</v>
      </c>
      <c r="W28" s="55">
        <f t="shared" si="5"/>
        <v>-1236.5627218403858</v>
      </c>
      <c r="X28" s="30"/>
    </row>
    <row r="29" spans="1:24" ht="21" customHeight="1" thickBot="1" x14ac:dyDescent="0.25">
      <c r="A29" s="54" t="s">
        <v>127</v>
      </c>
      <c r="B29" s="55">
        <v>5874.271023147001</v>
      </c>
      <c r="C29" s="55">
        <v>2042.5384985190001</v>
      </c>
      <c r="D29" s="56">
        <v>1300.2386822550002</v>
      </c>
      <c r="E29" s="57">
        <v>1489.709701841</v>
      </c>
      <c r="F29" s="57">
        <v>10706.757905762002</v>
      </c>
      <c r="G29" s="55">
        <v>0</v>
      </c>
      <c r="H29" s="57">
        <v>10706.757905763101</v>
      </c>
      <c r="I29" s="57">
        <f t="shared" si="3"/>
        <v>-1.0986695997416973E-9</v>
      </c>
      <c r="J29" s="55">
        <v>378.0388645320001</v>
      </c>
      <c r="K29" s="55">
        <v>658.69973394100009</v>
      </c>
      <c r="L29" s="55">
        <v>262.59206504899998</v>
      </c>
      <c r="M29" s="55">
        <v>1299.3306635220001</v>
      </c>
      <c r="N29" s="55">
        <v>0</v>
      </c>
      <c r="O29" s="55" t="s">
        <v>174</v>
      </c>
      <c r="P29" s="57" t="e">
        <f t="shared" si="4"/>
        <v>#VALUE!</v>
      </c>
      <c r="Q29" s="55">
        <v>1288.3208633020004</v>
      </c>
      <c r="R29" s="55">
        <v>1337.0903034290002</v>
      </c>
      <c r="S29" s="55">
        <v>845.16995884699998</v>
      </c>
      <c r="T29" s="55">
        <v>3470.5811255780004</v>
      </c>
      <c r="U29" s="55">
        <v>0</v>
      </c>
      <c r="V29" s="55">
        <v>2487.0712247426586</v>
      </c>
      <c r="W29" s="55">
        <f t="shared" si="5"/>
        <v>-983.5099008353418</v>
      </c>
      <c r="X29" s="30"/>
    </row>
    <row r="30" spans="1:24" ht="21" customHeight="1" thickBot="1" x14ac:dyDescent="0.25">
      <c r="A30" s="54" t="s">
        <v>10</v>
      </c>
      <c r="B30" s="55">
        <v>6059.6986963620011</v>
      </c>
      <c r="C30" s="55">
        <v>3618.2345642649998</v>
      </c>
      <c r="D30" s="56">
        <v>2271.6665734080002</v>
      </c>
      <c r="E30" s="57">
        <v>1865.366324865</v>
      </c>
      <c r="F30" s="57">
        <v>13814.966158900002</v>
      </c>
      <c r="G30" s="55">
        <v>0</v>
      </c>
      <c r="H30" s="57">
        <v>13814.966158901001</v>
      </c>
      <c r="I30" s="57">
        <f t="shared" si="3"/>
        <v>-9.9862518254667521E-10</v>
      </c>
      <c r="J30" s="55">
        <v>809.63172522600019</v>
      </c>
      <c r="K30" s="55">
        <v>813.57640571799993</v>
      </c>
      <c r="L30" s="55">
        <v>434.95317397500003</v>
      </c>
      <c r="M30" s="55">
        <v>2058.161304919</v>
      </c>
      <c r="N30" s="55">
        <v>0</v>
      </c>
      <c r="O30" s="55" t="s">
        <v>174</v>
      </c>
      <c r="P30" s="57" t="e">
        <f t="shared" si="4"/>
        <v>#VALUE!</v>
      </c>
      <c r="Q30" s="55">
        <v>2543.878132424999</v>
      </c>
      <c r="R30" s="55">
        <v>2707.9348257109996</v>
      </c>
      <c r="S30" s="55">
        <v>1854.7633288710001</v>
      </c>
      <c r="T30" s="55">
        <v>7106.5762870069993</v>
      </c>
      <c r="U30" s="55">
        <v>0</v>
      </c>
      <c r="V30" s="55">
        <v>5609.418294655783</v>
      </c>
      <c r="W30" s="55">
        <f t="shared" si="5"/>
        <v>-1497.1579923512163</v>
      </c>
      <c r="X30" s="30"/>
    </row>
    <row r="31" spans="1:24" ht="21" customHeight="1" thickBot="1" x14ac:dyDescent="0.25">
      <c r="A31" s="54" t="s">
        <v>11</v>
      </c>
      <c r="B31" s="55">
        <v>4884.3153861080009</v>
      </c>
      <c r="C31" s="55">
        <v>2627.6312211719987</v>
      </c>
      <c r="D31" s="56">
        <v>2007.6678390340003</v>
      </c>
      <c r="E31" s="57">
        <v>1823.9838139839997</v>
      </c>
      <c r="F31" s="57">
        <v>11343.598260298</v>
      </c>
      <c r="G31" s="55">
        <v>0</v>
      </c>
      <c r="H31" s="57">
        <v>11343.5982603008</v>
      </c>
      <c r="I31" s="57">
        <f t="shared" si="3"/>
        <v>-2.7994246920570731E-9</v>
      </c>
      <c r="J31" s="55">
        <v>589.28162580799972</v>
      </c>
      <c r="K31" s="55">
        <v>269.57950005599997</v>
      </c>
      <c r="L31" s="55">
        <v>223.02217949499999</v>
      </c>
      <c r="M31" s="55">
        <v>1081.8833053589997</v>
      </c>
      <c r="N31" s="55">
        <v>0</v>
      </c>
      <c r="O31" s="55" t="s">
        <v>174</v>
      </c>
      <c r="P31" s="57" t="e">
        <f t="shared" si="4"/>
        <v>#VALUE!</v>
      </c>
      <c r="Q31" s="55">
        <v>2093.6629577729987</v>
      </c>
      <c r="R31" s="55">
        <v>1912.8625040890001</v>
      </c>
      <c r="S31" s="55">
        <v>673.924364212</v>
      </c>
      <c r="T31" s="55">
        <v>4680.4498260739983</v>
      </c>
      <c r="U31" s="55">
        <v>0</v>
      </c>
      <c r="V31" s="55">
        <v>2146.7092224695807</v>
      </c>
      <c r="W31" s="55">
        <f t="shared" si="5"/>
        <v>-2533.7406036044176</v>
      </c>
      <c r="X31" s="30"/>
    </row>
    <row r="32" spans="1:24" ht="21" customHeight="1" thickBot="1" x14ac:dyDescent="0.25">
      <c r="A32" s="54" t="s">
        <v>12</v>
      </c>
      <c r="B32" s="55">
        <v>3273.3336088049996</v>
      </c>
      <c r="C32" s="55">
        <v>2333.7812369459998</v>
      </c>
      <c r="D32" s="56">
        <v>1328.2322747949997</v>
      </c>
      <c r="E32" s="57">
        <v>1095.5920043159999</v>
      </c>
      <c r="F32" s="57">
        <v>8030.9391248619995</v>
      </c>
      <c r="G32" s="55">
        <v>0</v>
      </c>
      <c r="H32" s="57">
        <v>8030.9391248597594</v>
      </c>
      <c r="I32" s="57">
        <f t="shared" si="3"/>
        <v>2.2400854504667222E-9</v>
      </c>
      <c r="J32" s="55">
        <v>670.62557674800019</v>
      </c>
      <c r="K32" s="55">
        <v>291.759702344</v>
      </c>
      <c r="L32" s="55">
        <v>321.13128635800001</v>
      </c>
      <c r="M32" s="55">
        <v>1283.5165654500001</v>
      </c>
      <c r="N32" s="55">
        <v>0</v>
      </c>
      <c r="O32" s="55" t="s">
        <v>174</v>
      </c>
      <c r="P32" s="57" t="e">
        <f t="shared" si="4"/>
        <v>#VALUE!</v>
      </c>
      <c r="Q32" s="55">
        <v>1614.7512981060006</v>
      </c>
      <c r="R32" s="55">
        <v>1341.417217313</v>
      </c>
      <c r="S32" s="55">
        <v>866.18633320799995</v>
      </c>
      <c r="T32" s="55">
        <v>3822.354848627001</v>
      </c>
      <c r="U32" s="55">
        <v>0</v>
      </c>
      <c r="V32" s="55">
        <v>2923.4288673991846</v>
      </c>
      <c r="W32" s="55">
        <f t="shared" si="5"/>
        <v>-898.92598122781646</v>
      </c>
      <c r="X32" s="30"/>
    </row>
    <row r="33" spans="1:24" ht="21" customHeight="1" thickBot="1" x14ac:dyDescent="0.25">
      <c r="A33" s="54" t="s">
        <v>13</v>
      </c>
      <c r="B33" s="55">
        <v>10747.023847982</v>
      </c>
      <c r="C33" s="55">
        <v>4041.3156519510007</v>
      </c>
      <c r="D33" s="56">
        <v>2171.668400388</v>
      </c>
      <c r="E33" s="57">
        <v>2394.3447339479999</v>
      </c>
      <c r="F33" s="57">
        <v>19354.352634269002</v>
      </c>
      <c r="G33" s="55">
        <v>0</v>
      </c>
      <c r="H33" s="57">
        <v>19354.352634266103</v>
      </c>
      <c r="I33" s="57">
        <f t="shared" si="3"/>
        <v>2.8994691092520952E-9</v>
      </c>
      <c r="J33" s="55">
        <v>752.69083791399953</v>
      </c>
      <c r="K33" s="55">
        <v>485.3159440120001</v>
      </c>
      <c r="L33" s="55">
        <v>409.10484568399994</v>
      </c>
      <c r="M33" s="55">
        <v>1647.1116276099995</v>
      </c>
      <c r="N33" s="55">
        <v>0</v>
      </c>
      <c r="O33" s="55" t="s">
        <v>174</v>
      </c>
      <c r="P33" s="57" t="e">
        <f t="shared" si="4"/>
        <v>#VALUE!</v>
      </c>
      <c r="Q33" s="55">
        <v>3210.2071900980004</v>
      </c>
      <c r="R33" s="55">
        <v>2240.449089659</v>
      </c>
      <c r="S33" s="55">
        <v>1461.6977295410002</v>
      </c>
      <c r="T33" s="55">
        <v>6912.3540092980002</v>
      </c>
      <c r="U33" s="55">
        <v>0</v>
      </c>
      <c r="V33" s="55">
        <v>4869.4633698612843</v>
      </c>
      <c r="W33" s="55">
        <f t="shared" si="5"/>
        <v>-2042.8906394367159</v>
      </c>
      <c r="X33" s="30"/>
    </row>
    <row r="34" spans="1:24" ht="21" customHeight="1" thickBot="1" x14ac:dyDescent="0.25">
      <c r="A34" s="54" t="s">
        <v>14</v>
      </c>
      <c r="B34" s="55">
        <v>7228.7165580410001</v>
      </c>
      <c r="C34" s="55">
        <v>3764.176010266001</v>
      </c>
      <c r="D34" s="56">
        <v>2307.387190812</v>
      </c>
      <c r="E34" s="57">
        <v>1831.9073137379999</v>
      </c>
      <c r="F34" s="57">
        <v>15132.187072857001</v>
      </c>
      <c r="G34" s="55">
        <v>0</v>
      </c>
      <c r="H34" s="57">
        <v>15132.187072859799</v>
      </c>
      <c r="I34" s="57">
        <f t="shared" si="3"/>
        <v>-2.7976057026535273E-9</v>
      </c>
      <c r="J34" s="55">
        <v>634.42746332700017</v>
      </c>
      <c r="K34" s="55">
        <v>491.14943487000005</v>
      </c>
      <c r="L34" s="55">
        <v>306.43271813500002</v>
      </c>
      <c r="M34" s="55">
        <v>1432.0096163320002</v>
      </c>
      <c r="N34" s="55">
        <v>0</v>
      </c>
      <c r="O34" s="55" t="s">
        <v>174</v>
      </c>
      <c r="P34" s="57" t="e">
        <f t="shared" si="4"/>
        <v>#VALUE!</v>
      </c>
      <c r="Q34" s="55">
        <v>2327.9377276239993</v>
      </c>
      <c r="R34" s="55">
        <v>2389.9582454399997</v>
      </c>
      <c r="S34" s="55">
        <v>958.67824581599996</v>
      </c>
      <c r="T34" s="55">
        <v>5676.5742188799995</v>
      </c>
      <c r="U34" s="55">
        <v>0</v>
      </c>
      <c r="V34" s="55">
        <v>2811.0734039159329</v>
      </c>
      <c r="W34" s="55">
        <f t="shared" si="5"/>
        <v>-2865.5008149640666</v>
      </c>
      <c r="X34" s="30"/>
    </row>
    <row r="35" spans="1:24" ht="21" customHeight="1" thickBot="1" x14ac:dyDescent="0.25">
      <c r="A35" s="54" t="s">
        <v>15</v>
      </c>
      <c r="B35" s="55">
        <v>6350.0493485409997</v>
      </c>
      <c r="C35" s="55">
        <v>4688.4373313340002</v>
      </c>
      <c r="D35" s="56">
        <v>2230.1313595460001</v>
      </c>
      <c r="E35" s="57">
        <v>1774.8482410439997</v>
      </c>
      <c r="F35" s="57">
        <v>15043.466280465</v>
      </c>
      <c r="G35" s="55">
        <v>0</v>
      </c>
      <c r="H35" s="57">
        <v>15043.466280464201</v>
      </c>
      <c r="I35" s="57">
        <f t="shared" si="3"/>
        <v>7.9853634815663099E-10</v>
      </c>
      <c r="J35" s="55">
        <v>1032.0751648350004</v>
      </c>
      <c r="K35" s="55">
        <v>725.82265396699995</v>
      </c>
      <c r="L35" s="55">
        <v>375.46513246799998</v>
      </c>
      <c r="M35" s="55">
        <v>2133.3629512700004</v>
      </c>
      <c r="N35" s="55">
        <v>0</v>
      </c>
      <c r="O35" s="55" t="s">
        <v>174</v>
      </c>
      <c r="P35" s="57" t="e">
        <f t="shared" si="4"/>
        <v>#VALUE!</v>
      </c>
      <c r="Q35" s="55">
        <v>2039.9653501239995</v>
      </c>
      <c r="R35" s="55">
        <v>2463.9266783400003</v>
      </c>
      <c r="S35" s="55">
        <v>1177.2840362409997</v>
      </c>
      <c r="T35" s="55">
        <v>5681.1760647049996</v>
      </c>
      <c r="U35" s="55">
        <v>0</v>
      </c>
      <c r="V35" s="55">
        <v>5558.1517085451951</v>
      </c>
      <c r="W35" s="55">
        <f t="shared" si="5"/>
        <v>-123.02435615980448</v>
      </c>
      <c r="X35" s="30"/>
    </row>
    <row r="36" spans="1:24" ht="21" customHeight="1" thickBot="1" x14ac:dyDescent="0.25">
      <c r="A36" s="54" t="s">
        <v>16</v>
      </c>
      <c r="B36" s="55">
        <v>4064.269135261</v>
      </c>
      <c r="C36" s="55">
        <v>2180.6212716660002</v>
      </c>
      <c r="D36" s="56">
        <v>805.85450718300001</v>
      </c>
      <c r="E36" s="57">
        <v>1131.3341552090001</v>
      </c>
      <c r="F36" s="57">
        <v>8182.0790693190002</v>
      </c>
      <c r="G36" s="55">
        <v>0</v>
      </c>
      <c r="H36" s="57">
        <v>8182.0790693169092</v>
      </c>
      <c r="I36" s="57">
        <f t="shared" si="3"/>
        <v>2.090928319375962E-9</v>
      </c>
      <c r="J36" s="55">
        <v>400.20159660799999</v>
      </c>
      <c r="K36" s="55">
        <v>192.25136023299999</v>
      </c>
      <c r="L36" s="55">
        <v>248.94167527799999</v>
      </c>
      <c r="M36" s="55">
        <v>841.39463211899988</v>
      </c>
      <c r="N36" s="55">
        <v>0</v>
      </c>
      <c r="O36" s="55" t="s">
        <v>174</v>
      </c>
      <c r="P36" s="57" t="e">
        <f t="shared" si="4"/>
        <v>#VALUE!</v>
      </c>
      <c r="Q36" s="55">
        <v>1342.3099073629999</v>
      </c>
      <c r="R36" s="55">
        <v>1061.0264735210001</v>
      </c>
      <c r="S36" s="55">
        <v>909.74491365000006</v>
      </c>
      <c r="T36" s="55">
        <v>3313.0812945340003</v>
      </c>
      <c r="U36" s="55">
        <v>0</v>
      </c>
      <c r="V36" s="55">
        <v>2865.4849152034531</v>
      </c>
      <c r="W36" s="55">
        <f t="shared" si="5"/>
        <v>-447.59637933054728</v>
      </c>
      <c r="X36" s="30"/>
    </row>
    <row r="37" spans="1:24" ht="21" customHeight="1" thickBot="1" x14ac:dyDescent="0.25">
      <c r="A37" s="54" t="s">
        <v>125</v>
      </c>
      <c r="B37" s="55">
        <v>11599.410579127001</v>
      </c>
      <c r="C37" s="55">
        <v>10415.553312398992</v>
      </c>
      <c r="D37" s="56">
        <v>7801.7303904499986</v>
      </c>
      <c r="E37" s="57">
        <v>6901.6098694209995</v>
      </c>
      <c r="F37" s="57">
        <v>36718.304151396995</v>
      </c>
      <c r="G37" s="55">
        <v>-941.82458633100021</v>
      </c>
      <c r="H37" s="57">
        <v>35776.479565062597</v>
      </c>
      <c r="I37" s="57">
        <f t="shared" si="3"/>
        <v>3.3978722058236599E-9</v>
      </c>
      <c r="J37" s="55">
        <v>628.43957840200017</v>
      </c>
      <c r="K37" s="55">
        <v>499.68548468099993</v>
      </c>
      <c r="L37" s="55">
        <v>627.21873790400014</v>
      </c>
      <c r="M37" s="55">
        <v>1755.3438009870001</v>
      </c>
      <c r="N37" s="55">
        <v>0</v>
      </c>
      <c r="O37" s="55" t="s">
        <v>174</v>
      </c>
      <c r="P37" s="57" t="e">
        <f t="shared" si="4"/>
        <v>#VALUE!</v>
      </c>
      <c r="Q37" s="55">
        <v>4023.750698741997</v>
      </c>
      <c r="R37" s="55">
        <v>5657.194954845002</v>
      </c>
      <c r="S37" s="55">
        <v>5933.2829248170001</v>
      </c>
      <c r="T37" s="55">
        <v>15614.228578403998</v>
      </c>
      <c r="U37" s="55">
        <v>941.8245863300009</v>
      </c>
      <c r="V37" s="55">
        <v>17497.877751054846</v>
      </c>
      <c r="W37" s="55">
        <f t="shared" si="5"/>
        <v>941.82458632084752</v>
      </c>
      <c r="X37" s="30"/>
    </row>
    <row r="38" spans="1:24" ht="21" customHeight="1" thickBot="1" x14ac:dyDescent="0.25">
      <c r="A38" s="54" t="s">
        <v>128</v>
      </c>
      <c r="B38" s="55">
        <v>4410.8041811140001</v>
      </c>
      <c r="C38" s="55">
        <v>5554.936915635999</v>
      </c>
      <c r="D38" s="56">
        <v>2551.3471988109995</v>
      </c>
      <c r="E38" s="57">
        <v>2124.0043934089999</v>
      </c>
      <c r="F38" s="57">
        <v>14641.092688969999</v>
      </c>
      <c r="G38" s="55">
        <v>0</v>
      </c>
      <c r="H38" s="57">
        <v>14641.0926889726</v>
      </c>
      <c r="I38" s="57">
        <f t="shared" si="3"/>
        <v>-2.6011548470705748E-9</v>
      </c>
      <c r="J38" s="55">
        <v>1070.0832568870005</v>
      </c>
      <c r="K38" s="55">
        <v>498.77044749599997</v>
      </c>
      <c r="L38" s="55">
        <v>542.48480777899999</v>
      </c>
      <c r="M38" s="55">
        <v>2111.3385121620004</v>
      </c>
      <c r="N38" s="55">
        <v>0</v>
      </c>
      <c r="O38" s="55" t="s">
        <v>174</v>
      </c>
      <c r="P38" s="57" t="e">
        <f t="shared" si="4"/>
        <v>#VALUE!</v>
      </c>
      <c r="Q38" s="55">
        <v>3616.5938860389988</v>
      </c>
      <c r="R38" s="55">
        <v>2660.2846308980002</v>
      </c>
      <c r="S38" s="55">
        <v>2085.4372624980001</v>
      </c>
      <c r="T38" s="55">
        <v>8362.3157794349991</v>
      </c>
      <c r="U38" s="55">
        <v>0</v>
      </c>
      <c r="V38" s="55">
        <v>3698.977187598</v>
      </c>
      <c r="W38" s="55">
        <f t="shared" si="5"/>
        <v>-4663.3385918369986</v>
      </c>
      <c r="X38" s="30"/>
    </row>
    <row r="39" spans="1:24" ht="21" customHeight="1" thickBot="1" x14ac:dyDescent="0.25">
      <c r="A39" s="54" t="s">
        <v>18</v>
      </c>
      <c r="B39" s="55">
        <v>3145.5669898420001</v>
      </c>
      <c r="C39" s="55">
        <v>2538.3056821150012</v>
      </c>
      <c r="D39" s="56">
        <v>1655.1931991429999</v>
      </c>
      <c r="E39" s="57">
        <v>1137.8783298150001</v>
      </c>
      <c r="F39" s="57">
        <v>8476.9442009150007</v>
      </c>
      <c r="G39" s="55">
        <v>0</v>
      </c>
      <c r="H39" s="57">
        <v>8476.9442009228806</v>
      </c>
      <c r="I39" s="57">
        <f t="shared" si="3"/>
        <v>-7.8798620961606503E-9</v>
      </c>
      <c r="J39" s="55">
        <v>322.41707959299998</v>
      </c>
      <c r="K39" s="55">
        <v>174.19282974700002</v>
      </c>
      <c r="L39" s="55">
        <v>108.54577479200002</v>
      </c>
      <c r="M39" s="55">
        <v>605.15568413200003</v>
      </c>
      <c r="N39" s="55">
        <v>0</v>
      </c>
      <c r="O39" s="55" t="s">
        <v>174</v>
      </c>
      <c r="P39" s="57" t="e">
        <f t="shared" si="4"/>
        <v>#VALUE!</v>
      </c>
      <c r="Q39" s="55">
        <v>2101.5527642410002</v>
      </c>
      <c r="R39" s="55">
        <v>1915.182996757</v>
      </c>
      <c r="S39" s="55">
        <v>804.95861698099998</v>
      </c>
      <c r="T39" s="55">
        <v>4821.6943779789999</v>
      </c>
      <c r="U39" s="55">
        <v>0</v>
      </c>
      <c r="V39" s="55">
        <v>2116.1036774950003</v>
      </c>
      <c r="W39" s="55">
        <f t="shared" si="5"/>
        <v>-2705.5907004839996</v>
      </c>
      <c r="X39" s="30"/>
    </row>
    <row r="40" spans="1:24" ht="21" customHeight="1" thickBot="1" x14ac:dyDescent="0.25">
      <c r="A40" s="54" t="s">
        <v>19</v>
      </c>
      <c r="B40" s="55">
        <v>618.66702498300003</v>
      </c>
      <c r="C40" s="55">
        <v>708.89365109300047</v>
      </c>
      <c r="D40" s="56">
        <v>372.78053709700004</v>
      </c>
      <c r="E40" s="57">
        <v>292.18182482899999</v>
      </c>
      <c r="F40" s="57">
        <v>1992.5230380020007</v>
      </c>
      <c r="G40" s="55">
        <v>0</v>
      </c>
      <c r="H40" s="57">
        <v>1992.5230380052001</v>
      </c>
      <c r="I40" s="57">
        <f t="shared" si="3"/>
        <v>-3.1993749871617183E-9</v>
      </c>
      <c r="J40" s="55">
        <v>237.92285074600002</v>
      </c>
      <c r="K40" s="55">
        <v>88.258060659999998</v>
      </c>
      <c r="L40" s="55">
        <v>52.176018051</v>
      </c>
      <c r="M40" s="55">
        <v>378.35692945699998</v>
      </c>
      <c r="N40" s="55">
        <v>0</v>
      </c>
      <c r="O40" s="55" t="s">
        <v>174</v>
      </c>
      <c r="P40" s="57" t="e">
        <f t="shared" si="4"/>
        <v>#VALUE!</v>
      </c>
      <c r="Q40" s="55">
        <v>206.10539223300003</v>
      </c>
      <c r="R40" s="55">
        <v>246.23801432100004</v>
      </c>
      <c r="S40" s="55">
        <v>135.83536277100001</v>
      </c>
      <c r="T40" s="55">
        <v>588.17876932500008</v>
      </c>
      <c r="U40" s="55">
        <v>0</v>
      </c>
      <c r="V40" s="55">
        <v>255.07090779006552</v>
      </c>
      <c r="W40" s="55">
        <f t="shared" si="5"/>
        <v>-333.10786153493456</v>
      </c>
      <c r="X40" s="30"/>
    </row>
    <row r="41" spans="1:24" ht="21" customHeight="1" thickBot="1" x14ac:dyDescent="0.25">
      <c r="A41" s="54" t="s">
        <v>129</v>
      </c>
      <c r="B41" s="55">
        <v>957.77443931699997</v>
      </c>
      <c r="C41" s="55">
        <v>1950.6051059069996</v>
      </c>
      <c r="D41" s="56">
        <v>398.00076617399998</v>
      </c>
      <c r="E41" s="57">
        <v>521.21935836</v>
      </c>
      <c r="F41" s="57">
        <v>3827.5996697579999</v>
      </c>
      <c r="G41" s="55">
        <v>0</v>
      </c>
      <c r="H41" s="57">
        <v>3827.5996697574901</v>
      </c>
      <c r="I41" s="57">
        <f t="shared" si="3"/>
        <v>5.0977178034372628E-10</v>
      </c>
      <c r="J41" s="55">
        <v>314.99698304699996</v>
      </c>
      <c r="K41" s="55">
        <v>122.43514716999999</v>
      </c>
      <c r="L41" s="55">
        <v>130.42204756000001</v>
      </c>
      <c r="M41" s="55">
        <v>567.8541777769999</v>
      </c>
      <c r="N41" s="55">
        <v>0</v>
      </c>
      <c r="O41" s="55" t="s">
        <v>174</v>
      </c>
      <c r="P41" s="57" t="e">
        <f t="shared" si="4"/>
        <v>#VALUE!</v>
      </c>
      <c r="Q41" s="55">
        <v>845.66989828700014</v>
      </c>
      <c r="R41" s="55">
        <v>614.44886877100009</v>
      </c>
      <c r="S41" s="55">
        <v>473.31018702400002</v>
      </c>
      <c r="T41" s="55">
        <v>1933.4289540820005</v>
      </c>
      <c r="U41" s="55">
        <v>0</v>
      </c>
      <c r="V41" s="55">
        <v>817.12813207416036</v>
      </c>
      <c r="W41" s="55">
        <f t="shared" si="5"/>
        <v>-1116.30082200784</v>
      </c>
      <c r="X41" s="30"/>
    </row>
    <row r="42" spans="1:24" ht="21" customHeight="1" thickBot="1" x14ac:dyDescent="0.25">
      <c r="A42" s="54" t="s">
        <v>21</v>
      </c>
      <c r="B42" s="55">
        <v>2414.7582776959994</v>
      </c>
      <c r="C42" s="55">
        <v>4315.5541769649999</v>
      </c>
      <c r="D42" s="56">
        <v>2358.8857537519998</v>
      </c>
      <c r="E42" s="57">
        <v>1600.7540621789999</v>
      </c>
      <c r="F42" s="57">
        <v>10689.952270591999</v>
      </c>
      <c r="G42" s="55">
        <v>0</v>
      </c>
      <c r="H42" s="57">
        <v>10689.952270596501</v>
      </c>
      <c r="I42" s="57">
        <f t="shared" si="3"/>
        <v>-4.5019987737759948E-9</v>
      </c>
      <c r="J42" s="55">
        <v>453.673651001</v>
      </c>
      <c r="K42" s="55">
        <v>274.86837166299995</v>
      </c>
      <c r="L42" s="55">
        <v>143.56165535299999</v>
      </c>
      <c r="M42" s="55">
        <v>872.10367801699988</v>
      </c>
      <c r="N42" s="55">
        <v>0</v>
      </c>
      <c r="O42" s="55" t="s">
        <v>174</v>
      </c>
      <c r="P42" s="57" t="e">
        <f t="shared" si="4"/>
        <v>#VALUE!</v>
      </c>
      <c r="Q42" s="55">
        <v>2792.7621518389988</v>
      </c>
      <c r="R42" s="55">
        <v>2156.5109473319999</v>
      </c>
      <c r="S42" s="55">
        <v>1160.3458044440001</v>
      </c>
      <c r="T42" s="55">
        <v>6109.618903614999</v>
      </c>
      <c r="U42" s="55">
        <v>0</v>
      </c>
      <c r="V42" s="55">
        <v>2339.9842815470251</v>
      </c>
      <c r="W42" s="55">
        <f t="shared" si="5"/>
        <v>-3769.6346220679739</v>
      </c>
      <c r="X42" s="30"/>
    </row>
    <row r="43" spans="1:24" ht="21" customHeight="1" thickBot="1" x14ac:dyDescent="0.25">
      <c r="A43" s="54" t="s">
        <v>22</v>
      </c>
      <c r="B43" s="55">
        <v>3620.4853773359996</v>
      </c>
      <c r="C43" s="55">
        <v>6174.4863653499997</v>
      </c>
      <c r="D43" s="56">
        <v>2174.7550839129999</v>
      </c>
      <c r="E43" s="57">
        <v>1987.5271696859998</v>
      </c>
      <c r="F43" s="57">
        <v>13957.253996284999</v>
      </c>
      <c r="G43" s="55">
        <v>0</v>
      </c>
      <c r="H43" s="57">
        <v>13957.253996286099</v>
      </c>
      <c r="I43" s="57">
        <f t="shared" si="3"/>
        <v>-1.1004885891452432E-9</v>
      </c>
      <c r="J43" s="55">
        <v>1527.6137472979999</v>
      </c>
      <c r="K43" s="55">
        <v>404.135112816</v>
      </c>
      <c r="L43" s="55">
        <v>388.58674668200001</v>
      </c>
      <c r="M43" s="55">
        <v>2320.3356067959999</v>
      </c>
      <c r="N43" s="55">
        <v>0</v>
      </c>
      <c r="O43" s="55" t="s">
        <v>174</v>
      </c>
      <c r="P43" s="57" t="e">
        <f t="shared" si="4"/>
        <v>#VALUE!</v>
      </c>
      <c r="Q43" s="55">
        <v>2985.6947159140004</v>
      </c>
      <c r="R43" s="55">
        <v>1771.4879524960002</v>
      </c>
      <c r="S43" s="55">
        <v>1261.9474270490002</v>
      </c>
      <c r="T43" s="55">
        <v>6019.1300954590006</v>
      </c>
      <c r="U43" s="55">
        <v>0</v>
      </c>
      <c r="V43" s="55">
        <v>2616.4153053552677</v>
      </c>
      <c r="W43" s="55">
        <f t="shared" si="5"/>
        <v>-3402.7147901037329</v>
      </c>
      <c r="X43" s="30"/>
    </row>
    <row r="44" spans="1:24" ht="21" customHeight="1" thickBot="1" x14ac:dyDescent="0.25">
      <c r="A44" s="54" t="s">
        <v>130</v>
      </c>
      <c r="B44" s="55">
        <v>24087.503102444</v>
      </c>
      <c r="C44" s="55">
        <v>152940.43635598701</v>
      </c>
      <c r="D44" s="56">
        <v>31473.892457872997</v>
      </c>
      <c r="E44" s="57">
        <v>30023.905998390004</v>
      </c>
      <c r="F44" s="57">
        <v>238525.73791469401</v>
      </c>
      <c r="G44" s="55">
        <v>0</v>
      </c>
      <c r="H44" s="57">
        <v>238525.737914695</v>
      </c>
      <c r="I44" s="57">
        <f t="shared" si="3"/>
        <v>-9.8953023552894592E-10</v>
      </c>
      <c r="J44" s="55">
        <v>11648.600812434006</v>
      </c>
      <c r="K44" s="55">
        <v>4264.8735384399997</v>
      </c>
      <c r="L44" s="55">
        <v>2873.0395781779998</v>
      </c>
      <c r="M44" s="55">
        <v>18786.513929052006</v>
      </c>
      <c r="N44" s="55">
        <v>0</v>
      </c>
      <c r="O44" s="55" t="s">
        <v>174</v>
      </c>
      <c r="P44" s="57" t="e">
        <f t="shared" si="4"/>
        <v>#VALUE!</v>
      </c>
      <c r="Q44" s="55">
        <v>33884.230404051988</v>
      </c>
      <c r="R44" s="55">
        <v>15330.467081326</v>
      </c>
      <c r="S44" s="55">
        <v>9941.3126681739996</v>
      </c>
      <c r="T44" s="55">
        <v>59156.010153551986</v>
      </c>
      <c r="U44" s="55">
        <v>0</v>
      </c>
      <c r="V44" s="55">
        <v>19498.254926112444</v>
      </c>
      <c r="W44" s="55">
        <f t="shared" si="5"/>
        <v>-39657.755227439542</v>
      </c>
      <c r="X44" s="30"/>
    </row>
    <row r="45" spans="1:24" ht="21" customHeight="1" thickBot="1" x14ac:dyDescent="0.25">
      <c r="A45" s="54" t="s">
        <v>24</v>
      </c>
      <c r="B45" s="55">
        <v>787.41105523299996</v>
      </c>
      <c r="C45" s="55">
        <v>1435.2589709209999</v>
      </c>
      <c r="D45" s="56">
        <v>1035.7323545430002</v>
      </c>
      <c r="E45" s="57">
        <v>619.64649356799998</v>
      </c>
      <c r="F45" s="57">
        <v>3878.048874265</v>
      </c>
      <c r="G45" s="55">
        <v>0</v>
      </c>
      <c r="H45" s="57">
        <v>3878.0488742647999</v>
      </c>
      <c r="I45" s="57">
        <f t="shared" si="3"/>
        <v>2.0008883439004421E-10</v>
      </c>
      <c r="J45" s="55">
        <v>153.49110825400001</v>
      </c>
      <c r="K45" s="55">
        <v>109.44142884300001</v>
      </c>
      <c r="L45" s="55">
        <v>71.330646326000007</v>
      </c>
      <c r="M45" s="55">
        <v>334.26318342300004</v>
      </c>
      <c r="N45" s="55">
        <v>0</v>
      </c>
      <c r="O45" s="55" t="s">
        <v>174</v>
      </c>
      <c r="P45" s="57" t="e">
        <f t="shared" si="4"/>
        <v>#VALUE!</v>
      </c>
      <c r="Q45" s="55">
        <v>721.19731254999988</v>
      </c>
      <c r="R45" s="55">
        <v>845.45726339099997</v>
      </c>
      <c r="S45" s="55">
        <v>497.2974223999999</v>
      </c>
      <c r="T45" s="55">
        <v>2063.951998341</v>
      </c>
      <c r="U45" s="55">
        <v>0</v>
      </c>
      <c r="V45" s="55">
        <v>771.35521800005222</v>
      </c>
      <c r="W45" s="55">
        <f t="shared" si="5"/>
        <v>-1292.5967803409478</v>
      </c>
      <c r="X45" s="30"/>
    </row>
    <row r="46" spans="1:24" ht="21" customHeight="1" thickBot="1" x14ac:dyDescent="0.25">
      <c r="A46" s="54" t="s">
        <v>25</v>
      </c>
      <c r="B46" s="55">
        <v>2228.4325061520003</v>
      </c>
      <c r="C46" s="55">
        <v>2187.8557885089999</v>
      </c>
      <c r="D46" s="56">
        <v>992.64484099099991</v>
      </c>
      <c r="E46" s="57">
        <v>846.87628498899994</v>
      </c>
      <c r="F46" s="57">
        <v>6255.8094206410005</v>
      </c>
      <c r="G46" s="55">
        <v>0</v>
      </c>
      <c r="H46" s="57">
        <v>6255.8094206410997</v>
      </c>
      <c r="I46" s="57">
        <f t="shared" si="3"/>
        <v>-9.9134922493249178E-11</v>
      </c>
      <c r="J46" s="55">
        <v>418.00579658199985</v>
      </c>
      <c r="K46" s="55">
        <v>271.31919425699999</v>
      </c>
      <c r="L46" s="55">
        <v>185.52893881199998</v>
      </c>
      <c r="M46" s="55">
        <v>874.85392965099982</v>
      </c>
      <c r="N46" s="55">
        <v>0</v>
      </c>
      <c r="O46" s="55" t="s">
        <v>174</v>
      </c>
      <c r="P46" s="57" t="e">
        <f t="shared" si="4"/>
        <v>#VALUE!</v>
      </c>
      <c r="Q46" s="55">
        <v>1288.3993972690007</v>
      </c>
      <c r="R46" s="55">
        <v>961.95986700599985</v>
      </c>
      <c r="S46" s="55">
        <v>621.08496057699995</v>
      </c>
      <c r="T46" s="55">
        <v>2871.4442248520008</v>
      </c>
      <c r="U46" s="55">
        <v>0</v>
      </c>
      <c r="V46" s="55">
        <v>1479.0068757214895</v>
      </c>
      <c r="W46" s="55">
        <f t="shared" si="5"/>
        <v>-1392.4373491305114</v>
      </c>
      <c r="X46" s="30"/>
    </row>
    <row r="47" spans="1:24" ht="21" customHeight="1" thickBot="1" x14ac:dyDescent="0.25">
      <c r="A47" s="54" t="s">
        <v>26</v>
      </c>
      <c r="B47" s="55">
        <v>1447.7650539009999</v>
      </c>
      <c r="C47" s="55">
        <v>2130.9296552910009</v>
      </c>
      <c r="D47" s="56">
        <v>954.46275112400008</v>
      </c>
      <c r="E47" s="57">
        <v>771.74166156799993</v>
      </c>
      <c r="F47" s="57">
        <v>5304.899121884001</v>
      </c>
      <c r="G47" s="55">
        <v>0</v>
      </c>
      <c r="H47" s="57">
        <v>5304.8991218843303</v>
      </c>
      <c r="I47" s="57">
        <f t="shared" si="3"/>
        <v>-3.2923708204180002E-10</v>
      </c>
      <c r="J47" s="55">
        <v>471.55591086800013</v>
      </c>
      <c r="K47" s="55">
        <v>156.64562713399999</v>
      </c>
      <c r="L47" s="55">
        <v>118.18093603099999</v>
      </c>
      <c r="M47" s="55">
        <v>746.38247403300011</v>
      </c>
      <c r="N47" s="55">
        <v>0</v>
      </c>
      <c r="O47" s="55" t="s">
        <v>174</v>
      </c>
      <c r="P47" s="57" t="e">
        <f t="shared" si="4"/>
        <v>#VALUE!</v>
      </c>
      <c r="Q47" s="55">
        <v>1150.2051427479998</v>
      </c>
      <c r="R47" s="55">
        <v>883.55940528600013</v>
      </c>
      <c r="S47" s="55">
        <v>551.41208199300013</v>
      </c>
      <c r="T47" s="55">
        <v>2585.1766300270001</v>
      </c>
      <c r="U47" s="55">
        <v>0</v>
      </c>
      <c r="V47" s="55">
        <v>1188.5812085372768</v>
      </c>
      <c r="W47" s="55">
        <f t="shared" si="5"/>
        <v>-1396.5954214897233</v>
      </c>
      <c r="X47" s="30"/>
    </row>
    <row r="48" spans="1:24" ht="21" customHeight="1" thickBot="1" x14ac:dyDescent="0.25">
      <c r="A48" s="54" t="s">
        <v>27</v>
      </c>
      <c r="B48" s="55">
        <v>4854.9749828240001</v>
      </c>
      <c r="C48" s="55">
        <v>4572.7654775020019</v>
      </c>
      <c r="D48" s="56">
        <v>1315.822757376</v>
      </c>
      <c r="E48" s="57">
        <v>1453.7913606249999</v>
      </c>
      <c r="F48" s="57">
        <v>12197.354578327002</v>
      </c>
      <c r="G48" s="55">
        <v>0</v>
      </c>
      <c r="H48" s="57">
        <v>12197.3545783266</v>
      </c>
      <c r="I48" s="57">
        <f t="shared" si="3"/>
        <v>4.0199665818363428E-10</v>
      </c>
      <c r="J48" s="55">
        <v>1154.884539834</v>
      </c>
      <c r="K48" s="55">
        <v>320.13365021599998</v>
      </c>
      <c r="L48" s="55">
        <v>232.73715282200001</v>
      </c>
      <c r="M48" s="55">
        <v>1707.755342872</v>
      </c>
      <c r="N48" s="55">
        <v>0</v>
      </c>
      <c r="O48" s="55" t="s">
        <v>174</v>
      </c>
      <c r="P48" s="57" t="e">
        <f t="shared" si="4"/>
        <v>#VALUE!</v>
      </c>
      <c r="Q48" s="55">
        <v>2043.251700644</v>
      </c>
      <c r="R48" s="55">
        <v>932.914092805</v>
      </c>
      <c r="S48" s="55">
        <v>639.80119173300011</v>
      </c>
      <c r="T48" s="55">
        <v>3615.9669851819999</v>
      </c>
      <c r="U48" s="55">
        <v>0</v>
      </c>
      <c r="V48" s="55">
        <v>2023.6700622144303</v>
      </c>
      <c r="W48" s="55">
        <f t="shared" si="5"/>
        <v>-1592.2969229675696</v>
      </c>
      <c r="X48" s="30"/>
    </row>
    <row r="49" spans="1:24" ht="21" customHeight="1" thickBot="1" x14ac:dyDescent="0.25">
      <c r="A49" s="54" t="s">
        <v>28</v>
      </c>
      <c r="B49" s="55">
        <v>357.826570151</v>
      </c>
      <c r="C49" s="55">
        <v>718.25050794799995</v>
      </c>
      <c r="D49" s="56">
        <v>286.45840445100004</v>
      </c>
      <c r="E49" s="57">
        <v>226.81956713899999</v>
      </c>
      <c r="F49" s="57">
        <v>1589.3550496889998</v>
      </c>
      <c r="G49" s="55">
        <v>0</v>
      </c>
      <c r="H49" s="57">
        <v>1589.3550496896999</v>
      </c>
      <c r="I49" s="57">
        <f t="shared" si="3"/>
        <v>-7.0008354668971151E-10</v>
      </c>
      <c r="J49" s="55">
        <v>39.471833608999987</v>
      </c>
      <c r="K49" s="55">
        <v>43.315609249999994</v>
      </c>
      <c r="L49" s="55">
        <v>24.574645620999998</v>
      </c>
      <c r="M49" s="55">
        <v>107.36208847999998</v>
      </c>
      <c r="N49" s="55">
        <v>0</v>
      </c>
      <c r="O49" s="55" t="s">
        <v>174</v>
      </c>
      <c r="P49" s="57" t="e">
        <f t="shared" si="4"/>
        <v>#VALUE!</v>
      </c>
      <c r="Q49" s="55">
        <v>454.61326033800009</v>
      </c>
      <c r="R49" s="55">
        <v>421.34597579199999</v>
      </c>
      <c r="S49" s="55">
        <v>191.72851149599998</v>
      </c>
      <c r="T49" s="55">
        <v>1067.6877476260001</v>
      </c>
      <c r="U49" s="55">
        <v>0</v>
      </c>
      <c r="V49" s="55">
        <v>498.78680467177367</v>
      </c>
      <c r="W49" s="55">
        <f t="shared" si="5"/>
        <v>-568.90094295422648</v>
      </c>
      <c r="X49" s="30"/>
    </row>
    <row r="50" spans="1:24" ht="21" customHeight="1" thickBot="1" x14ac:dyDescent="0.25">
      <c r="A50" s="54" t="s">
        <v>131</v>
      </c>
      <c r="B50" s="55">
        <v>1500.1049641119998</v>
      </c>
      <c r="C50" s="55">
        <v>2268.6155935289994</v>
      </c>
      <c r="D50" s="56">
        <v>1026.8680140210001</v>
      </c>
      <c r="E50" s="57">
        <v>823.50443047299996</v>
      </c>
      <c r="F50" s="57">
        <v>5619.0930021349996</v>
      </c>
      <c r="G50" s="55">
        <v>0</v>
      </c>
      <c r="H50" s="57">
        <v>5619.0930021344393</v>
      </c>
      <c r="I50" s="57">
        <f t="shared" si="3"/>
        <v>5.6024873629212379E-10</v>
      </c>
      <c r="J50" s="55">
        <v>165.11127966000004</v>
      </c>
      <c r="K50" s="55">
        <v>72.354363580000012</v>
      </c>
      <c r="L50" s="55">
        <v>83.479484575000001</v>
      </c>
      <c r="M50" s="55">
        <v>320.94512781500003</v>
      </c>
      <c r="N50" s="55">
        <v>0</v>
      </c>
      <c r="O50" s="55" t="s">
        <v>174</v>
      </c>
      <c r="P50" s="57" t="e">
        <f t="shared" si="4"/>
        <v>#VALUE!</v>
      </c>
      <c r="Q50" s="55">
        <v>1216.1904732379994</v>
      </c>
      <c r="R50" s="55">
        <v>781.00582177000001</v>
      </c>
      <c r="S50" s="55">
        <v>687.02599329300006</v>
      </c>
      <c r="T50" s="55">
        <v>2684.2222883009995</v>
      </c>
      <c r="U50" s="55">
        <v>0</v>
      </c>
      <c r="V50" s="55">
        <v>901.23574585199981</v>
      </c>
      <c r="W50" s="55">
        <f t="shared" si="5"/>
        <v>-1782.9865424489997</v>
      </c>
      <c r="X50" s="30"/>
    </row>
    <row r="51" spans="1:24" ht="21" customHeight="1" thickBot="1" x14ac:dyDescent="0.25">
      <c r="A51" s="54" t="s">
        <v>30</v>
      </c>
      <c r="B51" s="55">
        <v>187.78061070499999</v>
      </c>
      <c r="C51" s="55">
        <v>1480.115427084</v>
      </c>
      <c r="D51" s="56">
        <v>377.87013483700002</v>
      </c>
      <c r="E51" s="57">
        <v>403.23252567700001</v>
      </c>
      <c r="F51" s="57">
        <v>2448.9986983030003</v>
      </c>
      <c r="G51" s="55">
        <v>0</v>
      </c>
      <c r="H51" s="57">
        <v>2448.9986983007598</v>
      </c>
      <c r="I51" s="57">
        <f t="shared" si="3"/>
        <v>2.2405401978176087E-9</v>
      </c>
      <c r="J51" s="55">
        <v>31.134647185000002</v>
      </c>
      <c r="K51" s="55">
        <v>14.106971607</v>
      </c>
      <c r="L51" s="55">
        <v>19.525311981000002</v>
      </c>
      <c r="M51" s="55">
        <v>64.766930773000013</v>
      </c>
      <c r="N51" s="55">
        <v>0</v>
      </c>
      <c r="O51" s="55" t="s">
        <v>174</v>
      </c>
      <c r="P51" s="57" t="e">
        <f t="shared" si="4"/>
        <v>#VALUE!</v>
      </c>
      <c r="Q51" s="55">
        <v>851.98671205099936</v>
      </c>
      <c r="R51" s="55">
        <v>446.74671718099995</v>
      </c>
      <c r="S51" s="55">
        <v>667.504089529</v>
      </c>
      <c r="T51" s="55">
        <v>1966.2375187609994</v>
      </c>
      <c r="U51" s="55">
        <v>0</v>
      </c>
      <c r="V51" s="55">
        <v>764.07846088115639</v>
      </c>
      <c r="W51" s="55">
        <f t="shared" si="5"/>
        <v>-1202.159057879843</v>
      </c>
      <c r="X51" s="30"/>
    </row>
    <row r="52" spans="1:24" ht="21" customHeight="1" thickBot="1" x14ac:dyDescent="0.25">
      <c r="A52" s="54" t="s">
        <v>31</v>
      </c>
      <c r="B52" s="55">
        <v>23.803785664000003</v>
      </c>
      <c r="C52" s="55">
        <v>408.75257578500003</v>
      </c>
      <c r="D52" s="56">
        <v>157.81658336499999</v>
      </c>
      <c r="E52" s="57">
        <v>99.823848743000013</v>
      </c>
      <c r="F52" s="57">
        <v>690.19679355699998</v>
      </c>
      <c r="G52" s="55">
        <v>0</v>
      </c>
      <c r="H52" s="57">
        <v>690.19679356322297</v>
      </c>
      <c r="I52" s="57">
        <f t="shared" si="3"/>
        <v>-6.2229901232058182E-9</v>
      </c>
      <c r="J52" s="55">
        <v>89.656299703999991</v>
      </c>
      <c r="K52" s="55">
        <v>16.961980967999999</v>
      </c>
      <c r="L52" s="55">
        <v>28.521129239999993</v>
      </c>
      <c r="M52" s="55">
        <v>135.13940991199999</v>
      </c>
      <c r="N52" s="55">
        <v>0</v>
      </c>
      <c r="O52" s="55" t="s">
        <v>174</v>
      </c>
      <c r="P52" s="57" t="e">
        <f t="shared" si="4"/>
        <v>#VALUE!</v>
      </c>
      <c r="Q52" s="55">
        <v>259.42443936199999</v>
      </c>
      <c r="R52" s="55">
        <v>157.79039167500002</v>
      </c>
      <c r="S52" s="55">
        <v>96.688216115999992</v>
      </c>
      <c r="T52" s="55">
        <v>513.90304715299999</v>
      </c>
      <c r="U52" s="55">
        <v>0</v>
      </c>
      <c r="V52" s="55">
        <v>99.770958295936126</v>
      </c>
      <c r="W52" s="55">
        <f t="shared" si="5"/>
        <v>-414.13208885706388</v>
      </c>
      <c r="X52" s="30"/>
    </row>
    <row r="53" spans="1:24" ht="21" customHeight="1" thickBot="1" x14ac:dyDescent="0.25">
      <c r="A53" s="54" t="s">
        <v>132</v>
      </c>
      <c r="B53" s="55">
        <v>45.783924317999997</v>
      </c>
      <c r="C53" s="55">
        <v>1207.9281230009999</v>
      </c>
      <c r="D53" s="56">
        <v>244.213638742</v>
      </c>
      <c r="E53" s="57">
        <v>242.62945428900005</v>
      </c>
      <c r="F53" s="57">
        <v>1740.5551403499999</v>
      </c>
      <c r="G53" s="55">
        <v>0</v>
      </c>
      <c r="H53" s="57">
        <v>1740.5551403478701</v>
      </c>
      <c r="I53" s="57">
        <f t="shared" si="3"/>
        <v>2.1298092178767547E-9</v>
      </c>
      <c r="J53" s="55">
        <v>238.14918023899997</v>
      </c>
      <c r="K53" s="55">
        <v>55.001401514999998</v>
      </c>
      <c r="L53" s="55">
        <v>50.179766633000007</v>
      </c>
      <c r="M53" s="55">
        <v>343.33034838699996</v>
      </c>
      <c r="N53" s="55">
        <v>0</v>
      </c>
      <c r="O53" s="55" t="s">
        <v>174</v>
      </c>
      <c r="P53" s="57" t="e">
        <f t="shared" si="4"/>
        <v>#VALUE!</v>
      </c>
      <c r="Q53" s="55">
        <v>645.06196851100003</v>
      </c>
      <c r="R53" s="55">
        <v>317.97727561599993</v>
      </c>
      <c r="S53" s="55">
        <v>209.36500234200003</v>
      </c>
      <c r="T53" s="55">
        <v>1172.4042464690001</v>
      </c>
      <c r="U53" s="55">
        <v>0</v>
      </c>
      <c r="V53" s="55">
        <v>210.4758303978945</v>
      </c>
      <c r="W53" s="55">
        <f t="shared" si="5"/>
        <v>-961.92841607110563</v>
      </c>
      <c r="X53" s="30"/>
    </row>
    <row r="54" spans="1:24" ht="21" customHeight="1" thickBot="1" x14ac:dyDescent="0.25">
      <c r="A54" s="54" t="s">
        <v>33</v>
      </c>
      <c r="B54" s="55">
        <v>207.895265736</v>
      </c>
      <c r="C54" s="55">
        <v>2832.6019159970015</v>
      </c>
      <c r="D54" s="56">
        <v>699.09288841300008</v>
      </c>
      <c r="E54" s="57">
        <v>710.01677846899997</v>
      </c>
      <c r="F54" s="57">
        <v>4449.6068486150007</v>
      </c>
      <c r="G54" s="55">
        <v>0</v>
      </c>
      <c r="H54" s="57">
        <v>4449.6068486105605</v>
      </c>
      <c r="I54" s="57">
        <f t="shared" si="3"/>
        <v>4.4401531340554357E-9</v>
      </c>
      <c r="J54" s="55">
        <v>128.08862010299995</v>
      </c>
      <c r="K54" s="55">
        <v>32.497987597999995</v>
      </c>
      <c r="L54" s="55">
        <v>28.871946625</v>
      </c>
      <c r="M54" s="55">
        <v>189.45855432599993</v>
      </c>
      <c r="N54" s="55">
        <v>0</v>
      </c>
      <c r="O54" s="55" t="s">
        <v>174</v>
      </c>
      <c r="P54" s="57" t="e">
        <f t="shared" si="4"/>
        <v>#VALUE!</v>
      </c>
      <c r="Q54" s="55">
        <v>1774.1046545210002</v>
      </c>
      <c r="R54" s="55">
        <v>705.8201213709998</v>
      </c>
      <c r="S54" s="55">
        <v>531.29324370899985</v>
      </c>
      <c r="T54" s="55">
        <v>3011.2180196009999</v>
      </c>
      <c r="U54" s="55">
        <v>0</v>
      </c>
      <c r="V54" s="55">
        <v>687.43319410065737</v>
      </c>
      <c r="W54" s="55">
        <f t="shared" si="5"/>
        <v>-2323.7848255003428</v>
      </c>
      <c r="X54" s="30"/>
    </row>
    <row r="55" spans="1:24" ht="21" customHeight="1" thickBot="1" x14ac:dyDescent="0.25">
      <c r="A55" s="54" t="s">
        <v>34</v>
      </c>
      <c r="B55" s="55">
        <v>379.14877306</v>
      </c>
      <c r="C55" s="55">
        <v>1985.2490450680004</v>
      </c>
      <c r="D55" s="56">
        <v>638.44593705299997</v>
      </c>
      <c r="E55" s="57">
        <v>473.94824102800004</v>
      </c>
      <c r="F55" s="57">
        <v>3476.7919962090009</v>
      </c>
      <c r="G55" s="55">
        <v>0</v>
      </c>
      <c r="H55" s="57">
        <v>3476.7919962101996</v>
      </c>
      <c r="I55" s="57">
        <f t="shared" si="3"/>
        <v>-1.1987140169367194E-9</v>
      </c>
      <c r="J55" s="55">
        <v>433.23028385100002</v>
      </c>
      <c r="K55" s="55">
        <v>94.969935631000013</v>
      </c>
      <c r="L55" s="55">
        <v>69.879498468000008</v>
      </c>
      <c r="M55" s="55">
        <v>598.07971795000003</v>
      </c>
      <c r="N55" s="55">
        <v>0</v>
      </c>
      <c r="O55" s="55" t="s">
        <v>174</v>
      </c>
      <c r="P55" s="57" t="e">
        <f t="shared" si="4"/>
        <v>#VALUE!</v>
      </c>
      <c r="Q55" s="55">
        <v>753.92382089200066</v>
      </c>
      <c r="R55" s="55">
        <v>626.45583432000001</v>
      </c>
      <c r="S55" s="55">
        <v>377.61017234299999</v>
      </c>
      <c r="T55" s="55">
        <v>1757.9898275550008</v>
      </c>
      <c r="U55" s="55">
        <v>0</v>
      </c>
      <c r="V55" s="55">
        <v>328.02349433038006</v>
      </c>
      <c r="W55" s="55">
        <f t="shared" si="5"/>
        <v>-1429.9663332246207</v>
      </c>
      <c r="X55" s="30"/>
    </row>
    <row r="56" spans="1:24" ht="21" customHeight="1" thickBot="1" x14ac:dyDescent="0.25">
      <c r="A56" s="54" t="s">
        <v>133</v>
      </c>
      <c r="B56" s="55">
        <v>425.46372529999996</v>
      </c>
      <c r="C56" s="55">
        <v>1853.5386075940003</v>
      </c>
      <c r="D56" s="56">
        <v>381.05884097399996</v>
      </c>
      <c r="E56" s="57">
        <v>244.358052953</v>
      </c>
      <c r="F56" s="57">
        <v>2904.4192268210004</v>
      </c>
      <c r="G56" s="55">
        <v>0</v>
      </c>
      <c r="H56" s="57">
        <v>2904.41922682002</v>
      </c>
      <c r="I56" s="57">
        <f t="shared" si="3"/>
        <v>9.8043528851121664E-10</v>
      </c>
      <c r="J56" s="55">
        <v>267.81927518099997</v>
      </c>
      <c r="K56" s="55">
        <v>32.610389564000002</v>
      </c>
      <c r="L56" s="55">
        <v>9.0003488450000013</v>
      </c>
      <c r="M56" s="55">
        <v>309.43001358999999</v>
      </c>
      <c r="N56" s="55">
        <v>0</v>
      </c>
      <c r="O56" s="55" t="s">
        <v>174</v>
      </c>
      <c r="P56" s="57" t="e">
        <f t="shared" si="4"/>
        <v>#VALUE!</v>
      </c>
      <c r="Q56" s="55">
        <v>909.95813419199999</v>
      </c>
      <c r="R56" s="55">
        <v>247.433821034</v>
      </c>
      <c r="S56" s="55">
        <v>40.153748061000002</v>
      </c>
      <c r="T56" s="55">
        <v>1197.5457032869999</v>
      </c>
      <c r="U56" s="55">
        <v>0</v>
      </c>
      <c r="V56" s="55">
        <v>30.954205499099441</v>
      </c>
      <c r="W56" s="55">
        <f t="shared" si="5"/>
        <v>-1166.5914977879004</v>
      </c>
      <c r="X56" s="30"/>
    </row>
    <row r="57" spans="1:24" ht="21" customHeight="1" thickBot="1" x14ac:dyDescent="0.25">
      <c r="A57" s="54" t="s">
        <v>36</v>
      </c>
      <c r="B57" s="55">
        <v>17.724827932</v>
      </c>
      <c r="C57" s="55">
        <v>601.01769777000015</v>
      </c>
      <c r="D57" s="56">
        <v>237.27270912799997</v>
      </c>
      <c r="E57" s="57">
        <v>169.72870088599998</v>
      </c>
      <c r="F57" s="57">
        <v>1025.7439357160001</v>
      </c>
      <c r="G57" s="55">
        <v>0</v>
      </c>
      <c r="H57" s="57">
        <v>1025.7439357183</v>
      </c>
      <c r="I57" s="57">
        <f t="shared" si="3"/>
        <v>-2.2998847271082923E-9</v>
      </c>
      <c r="J57" s="55">
        <v>247.28349137200001</v>
      </c>
      <c r="K57" s="55">
        <v>41.518902212000008</v>
      </c>
      <c r="L57" s="55">
        <v>28.998824317000004</v>
      </c>
      <c r="M57" s="55">
        <v>317.80121790100003</v>
      </c>
      <c r="N57" s="55">
        <v>0</v>
      </c>
      <c r="O57" s="55" t="s">
        <v>174</v>
      </c>
      <c r="P57" s="57" t="e">
        <f t="shared" si="4"/>
        <v>#VALUE!</v>
      </c>
      <c r="Q57" s="55">
        <v>443.54150550300005</v>
      </c>
      <c r="R57" s="55">
        <v>181.35992496699998</v>
      </c>
      <c r="S57" s="55">
        <v>241.45664140699995</v>
      </c>
      <c r="T57" s="55">
        <v>866.35807187699993</v>
      </c>
      <c r="U57" s="55">
        <v>0</v>
      </c>
      <c r="V57" s="55">
        <v>195.08282459020393</v>
      </c>
      <c r="W57" s="55">
        <f t="shared" si="5"/>
        <v>-671.275247286796</v>
      </c>
      <c r="X57" s="30"/>
    </row>
    <row r="58" spans="1:24" ht="21" customHeight="1" thickBot="1" x14ac:dyDescent="0.25">
      <c r="A58" s="54" t="s">
        <v>37</v>
      </c>
      <c r="B58" s="55">
        <v>372.01631137300001</v>
      </c>
      <c r="C58" s="55">
        <v>2150.0831608120006</v>
      </c>
      <c r="D58" s="56">
        <v>530.21270658399999</v>
      </c>
      <c r="E58" s="57">
        <v>507.0224992740001</v>
      </c>
      <c r="F58" s="57">
        <v>3559.3346780430006</v>
      </c>
      <c r="G58" s="55">
        <v>0</v>
      </c>
      <c r="H58" s="57">
        <v>3559.3346780413199</v>
      </c>
      <c r="I58" s="57">
        <f t="shared" si="3"/>
        <v>1.6807462088763714E-9</v>
      </c>
      <c r="J58" s="55">
        <v>385.07944525299996</v>
      </c>
      <c r="K58" s="55">
        <v>82.339878475000006</v>
      </c>
      <c r="L58" s="55">
        <v>77.428355998000001</v>
      </c>
      <c r="M58" s="55">
        <v>544.84767972600002</v>
      </c>
      <c r="N58" s="55">
        <v>0</v>
      </c>
      <c r="O58" s="55" t="s">
        <v>174</v>
      </c>
      <c r="P58" s="57" t="e">
        <f t="shared" si="4"/>
        <v>#VALUE!</v>
      </c>
      <c r="Q58" s="55">
        <v>1666.2494560869995</v>
      </c>
      <c r="R58" s="55">
        <v>990.86373505799997</v>
      </c>
      <c r="S58" s="55">
        <v>729.51163174200008</v>
      </c>
      <c r="T58" s="55">
        <v>3386.6248228869995</v>
      </c>
      <c r="U58" s="55">
        <v>0</v>
      </c>
      <c r="V58" s="55">
        <v>778.96811787826357</v>
      </c>
      <c r="W58" s="55">
        <f t="shared" si="5"/>
        <v>-2607.656705008736</v>
      </c>
      <c r="X58" s="30"/>
    </row>
    <row r="59" spans="1:24" ht="21" customHeight="1" thickBot="1" x14ac:dyDescent="0.25">
      <c r="A59" s="54" t="s">
        <v>38</v>
      </c>
      <c r="B59" s="55">
        <v>289.30109727699994</v>
      </c>
      <c r="C59" s="55">
        <v>2681.4669693709993</v>
      </c>
      <c r="D59" s="56">
        <v>625.54050451400008</v>
      </c>
      <c r="E59" s="57">
        <v>625.00937915899999</v>
      </c>
      <c r="F59" s="57">
        <v>4221.3179503209994</v>
      </c>
      <c r="G59" s="55">
        <v>0</v>
      </c>
      <c r="H59" s="57">
        <v>4221.3179503270703</v>
      </c>
      <c r="I59" s="57">
        <f t="shared" si="3"/>
        <v>-6.070877134334296E-9</v>
      </c>
      <c r="J59" s="55">
        <v>256.28438762499997</v>
      </c>
      <c r="K59" s="55">
        <v>66.739486774</v>
      </c>
      <c r="L59" s="55">
        <v>57.390650218000005</v>
      </c>
      <c r="M59" s="55">
        <v>380.41452461699998</v>
      </c>
      <c r="N59" s="55">
        <v>0</v>
      </c>
      <c r="O59" s="55" t="s">
        <v>174</v>
      </c>
      <c r="P59" s="57" t="e">
        <f t="shared" si="4"/>
        <v>#VALUE!</v>
      </c>
      <c r="Q59" s="55">
        <v>1593.2306982119999</v>
      </c>
      <c r="R59" s="55">
        <v>893.05607067200003</v>
      </c>
      <c r="S59" s="55">
        <v>716.93064883700004</v>
      </c>
      <c r="T59" s="55">
        <v>3203.2174177209999</v>
      </c>
      <c r="U59" s="55">
        <v>0</v>
      </c>
      <c r="V59" s="55">
        <v>929.17458050879611</v>
      </c>
      <c r="W59" s="55">
        <f t="shared" si="5"/>
        <v>-2274.0428372122037</v>
      </c>
      <c r="X59" s="30"/>
    </row>
    <row r="60" spans="1:24" ht="21" customHeight="1" thickBot="1" x14ac:dyDescent="0.25">
      <c r="A60" s="54" t="s">
        <v>39</v>
      </c>
      <c r="B60" s="55">
        <v>1269.8885611960002</v>
      </c>
      <c r="C60" s="55">
        <v>1754.1738891209998</v>
      </c>
      <c r="D60" s="56">
        <v>513.69060823699999</v>
      </c>
      <c r="E60" s="57">
        <v>461.88185196300003</v>
      </c>
      <c r="F60" s="57">
        <v>3999.6349105170002</v>
      </c>
      <c r="G60" s="55">
        <v>0</v>
      </c>
      <c r="H60" s="57">
        <v>3999.6349105137601</v>
      </c>
      <c r="I60" s="57">
        <f t="shared" si="3"/>
        <v>3.2400748750660568E-9</v>
      </c>
      <c r="J60" s="55">
        <v>351.38098403800007</v>
      </c>
      <c r="K60" s="55">
        <v>81.622682688999987</v>
      </c>
      <c r="L60" s="55">
        <v>67.319527352999998</v>
      </c>
      <c r="M60" s="55">
        <v>500.32319408000006</v>
      </c>
      <c r="N60" s="55">
        <v>0</v>
      </c>
      <c r="O60" s="55" t="s">
        <v>174</v>
      </c>
      <c r="P60" s="57" t="e">
        <f t="shared" si="4"/>
        <v>#VALUE!</v>
      </c>
      <c r="Q60" s="55">
        <v>1577.0958266889998</v>
      </c>
      <c r="R60" s="55">
        <v>734.22107961500001</v>
      </c>
      <c r="S60" s="55">
        <v>397.28689889000003</v>
      </c>
      <c r="T60" s="55">
        <v>2708.6038051939995</v>
      </c>
      <c r="U60" s="55">
        <v>0</v>
      </c>
      <c r="V60" s="55">
        <v>627.19921815406042</v>
      </c>
      <c r="W60" s="55">
        <f t="shared" si="5"/>
        <v>-2081.4045870399391</v>
      </c>
      <c r="X60" s="30"/>
    </row>
    <row r="61" spans="1:24" ht="21" customHeight="1" thickBot="1" x14ac:dyDescent="0.25">
      <c r="A61" s="54" t="s">
        <v>40</v>
      </c>
      <c r="B61" s="55">
        <v>79.512855059000003</v>
      </c>
      <c r="C61" s="55">
        <v>915.93549104899989</v>
      </c>
      <c r="D61" s="56">
        <v>354.87291897300003</v>
      </c>
      <c r="E61" s="57">
        <v>231.88808206199997</v>
      </c>
      <c r="F61" s="57">
        <v>1582.2093471429998</v>
      </c>
      <c r="G61" s="55">
        <v>0</v>
      </c>
      <c r="H61" s="57">
        <v>1582.20934714243</v>
      </c>
      <c r="I61" s="57">
        <f t="shared" si="3"/>
        <v>5.6979843066073954E-10</v>
      </c>
      <c r="J61" s="55">
        <v>58.08238320200001</v>
      </c>
      <c r="K61" s="55">
        <v>71.254084246000005</v>
      </c>
      <c r="L61" s="55">
        <v>11.125490593</v>
      </c>
      <c r="M61" s="55">
        <v>140.461958041</v>
      </c>
      <c r="N61" s="55">
        <v>0</v>
      </c>
      <c r="O61" s="55" t="s">
        <v>174</v>
      </c>
      <c r="P61" s="57" t="e">
        <f t="shared" si="4"/>
        <v>#VALUE!</v>
      </c>
      <c r="Q61" s="55">
        <v>424.23671116599985</v>
      </c>
      <c r="R61" s="55">
        <v>417.56009477499998</v>
      </c>
      <c r="S61" s="55">
        <v>151.990870406</v>
      </c>
      <c r="T61" s="55">
        <v>993.78767634699989</v>
      </c>
      <c r="U61" s="55">
        <v>0</v>
      </c>
      <c r="V61" s="55">
        <v>250.47554882426266</v>
      </c>
      <c r="W61" s="55">
        <f t="shared" si="5"/>
        <v>-743.31212752273723</v>
      </c>
      <c r="X61" s="30"/>
    </row>
    <row r="62" spans="1:24" ht="20.100000000000001" customHeight="1" thickBot="1" x14ac:dyDescent="0.25">
      <c r="A62" s="58" t="s">
        <v>4</v>
      </c>
      <c r="B62" s="59">
        <v>195512.87864156501</v>
      </c>
      <c r="C62" s="59">
        <v>325828.91137842397</v>
      </c>
      <c r="D62" s="59">
        <v>125403.43640487298</v>
      </c>
      <c r="E62" s="59">
        <v>110198.647539559</v>
      </c>
      <c r="F62" s="59">
        <v>756943.87396442099</v>
      </c>
      <c r="G62" s="59">
        <v>-17533.796785475002</v>
      </c>
      <c r="H62" s="59">
        <v>739410.07717896113</v>
      </c>
      <c r="I62" s="59">
        <f t="shared" si="3"/>
        <v>-1.5133991837501526E-8</v>
      </c>
      <c r="J62" s="59">
        <v>34364.62269471601</v>
      </c>
      <c r="K62" s="59">
        <v>22415.491177444001</v>
      </c>
      <c r="L62" s="59">
        <v>14733.4128232</v>
      </c>
      <c r="M62" s="59">
        <v>71513.526695360008</v>
      </c>
      <c r="N62" s="59">
        <v>0</v>
      </c>
      <c r="O62" s="59">
        <v>0</v>
      </c>
      <c r="P62" s="59">
        <f t="shared" si="4"/>
        <v>-71513.526695360008</v>
      </c>
      <c r="Q62" s="59">
        <v>136637.242281527</v>
      </c>
      <c r="R62" s="59">
        <v>122745.529083157</v>
      </c>
      <c r="S62" s="59">
        <v>84312.021930989969</v>
      </c>
      <c r="T62" s="59">
        <v>343694.79329567403</v>
      </c>
      <c r="U62" s="59">
        <v>17533.796785474999</v>
      </c>
      <c r="V62" s="59">
        <v>276153.4892612393</v>
      </c>
      <c r="W62" s="59">
        <f t="shared" si="5"/>
        <v>-85075.100819909727</v>
      </c>
    </row>
    <row r="64" spans="1:24" s="60" customFormat="1" ht="15.75" x14ac:dyDescent="0.25">
      <c r="B64" s="61"/>
      <c r="M64" s="61"/>
      <c r="T64" s="62"/>
      <c r="U64" s="62"/>
    </row>
    <row r="65" spans="1:23" ht="27.95" customHeight="1" thickBot="1" x14ac:dyDescent="0.25">
      <c r="A65" s="51" t="s">
        <v>166</v>
      </c>
    </row>
    <row r="66" spans="1:23" ht="59.25" customHeight="1" thickBot="1" x14ac:dyDescent="0.25">
      <c r="A66" s="63">
        <v>2019</v>
      </c>
      <c r="B66" s="148" t="s">
        <v>108</v>
      </c>
      <c r="C66" s="148"/>
      <c r="D66" s="148"/>
      <c r="E66" s="148"/>
      <c r="F66" s="148"/>
      <c r="G66" s="148"/>
      <c r="H66" s="148"/>
      <c r="I66" s="148"/>
      <c r="J66" s="149" t="s">
        <v>100</v>
      </c>
      <c r="K66" s="149"/>
      <c r="L66" s="149"/>
      <c r="M66" s="149"/>
      <c r="N66" s="149"/>
      <c r="O66" s="149"/>
      <c r="P66" s="149"/>
      <c r="Q66" s="150" t="s">
        <v>104</v>
      </c>
      <c r="R66" s="150"/>
      <c r="S66" s="150"/>
      <c r="T66" s="150"/>
      <c r="U66" s="150"/>
      <c r="V66" s="150"/>
      <c r="W66" s="150"/>
    </row>
    <row r="67" spans="1:23" ht="83.25" customHeight="1" thickBot="1" x14ac:dyDescent="0.25">
      <c r="A67" s="52" t="s">
        <v>91</v>
      </c>
      <c r="B67" s="53" t="s">
        <v>106</v>
      </c>
      <c r="C67" s="53" t="s">
        <v>105</v>
      </c>
      <c r="D67" s="53" t="s">
        <v>102</v>
      </c>
      <c r="E67" s="53" t="s">
        <v>99</v>
      </c>
      <c r="F67" s="53" t="s">
        <v>113</v>
      </c>
      <c r="G67" s="53" t="s">
        <v>101</v>
      </c>
      <c r="H67" s="53" t="s">
        <v>107</v>
      </c>
      <c r="I67" s="53" t="s">
        <v>110</v>
      </c>
      <c r="J67" s="53" t="s">
        <v>105</v>
      </c>
      <c r="K67" s="53" t="s">
        <v>102</v>
      </c>
      <c r="L67" s="53" t="s">
        <v>99</v>
      </c>
      <c r="M67" s="53" t="s">
        <v>114</v>
      </c>
      <c r="N67" s="53" t="s">
        <v>101</v>
      </c>
      <c r="O67" s="53" t="s">
        <v>107</v>
      </c>
      <c r="P67" s="53" t="s">
        <v>110</v>
      </c>
      <c r="Q67" s="53" t="s">
        <v>105</v>
      </c>
      <c r="R67" s="53" t="s">
        <v>102</v>
      </c>
      <c r="S67" s="53" t="s">
        <v>99</v>
      </c>
      <c r="T67" s="53" t="s">
        <v>114</v>
      </c>
      <c r="U67" s="53" t="s">
        <v>101</v>
      </c>
      <c r="V67" s="53" t="s">
        <v>107</v>
      </c>
      <c r="W67" s="53" t="s">
        <v>165</v>
      </c>
    </row>
    <row r="68" spans="1:23" ht="21" customHeight="1" thickBot="1" x14ac:dyDescent="0.25">
      <c r="A68" s="54" t="s">
        <v>41</v>
      </c>
      <c r="B68" s="55">
        <v>1147.601241565</v>
      </c>
      <c r="C68" s="55">
        <v>3306.3833981830003</v>
      </c>
      <c r="D68" s="56">
        <v>1004.2849429579999</v>
      </c>
      <c r="E68" s="57">
        <v>1543.68046209</v>
      </c>
      <c r="F68" s="57">
        <v>7001.9500447959999</v>
      </c>
      <c r="G68" s="55">
        <v>-221.070964989</v>
      </c>
      <c r="H68" s="57">
        <v>6780.8790798107002</v>
      </c>
      <c r="I68" s="57">
        <f t="shared" ref="I68:I86" si="6">+F68+G68-H68</f>
        <v>-3.6998244468122721E-9</v>
      </c>
      <c r="J68" s="55">
        <v>317.80615539800021</v>
      </c>
      <c r="K68" s="55">
        <v>91.424724502000018</v>
      </c>
      <c r="L68" s="55">
        <v>209.767577773</v>
      </c>
      <c r="M68" s="55">
        <v>618.9984576730003</v>
      </c>
      <c r="N68" s="55">
        <v>0</v>
      </c>
      <c r="O68" s="55" t="s">
        <v>174</v>
      </c>
      <c r="P68" s="57" t="e">
        <f t="shared" ref="P68:P86" si="7">+-M68+N68+O68</f>
        <v>#VALUE!</v>
      </c>
      <c r="Q68" s="55">
        <v>956.92847320899989</v>
      </c>
      <c r="R68" s="55">
        <v>189.439569003</v>
      </c>
      <c r="S68" s="55">
        <v>638.49460780299989</v>
      </c>
      <c r="T68" s="55">
        <v>1784.8626500149999</v>
      </c>
      <c r="U68" s="55">
        <v>221.0709649880001</v>
      </c>
      <c r="V68" s="55">
        <v>2227.0045799897634</v>
      </c>
      <c r="W68" s="55">
        <f t="shared" ref="W68:W86" si="8">+V68-T68-U68</f>
        <v>221.07096498676347</v>
      </c>
    </row>
    <row r="69" spans="1:23" ht="21" customHeight="1" thickBot="1" x14ac:dyDescent="0.25">
      <c r="A69" s="54" t="s">
        <v>45</v>
      </c>
      <c r="B69" s="55">
        <v>3589.2568318849999</v>
      </c>
      <c r="C69" s="55">
        <v>2844.593588232</v>
      </c>
      <c r="D69" s="56">
        <v>2400.7639724260002</v>
      </c>
      <c r="E69" s="57">
        <v>1799.0710053060002</v>
      </c>
      <c r="F69" s="57">
        <v>10633.685397849</v>
      </c>
      <c r="G69" s="55">
        <v>0</v>
      </c>
      <c r="H69" s="57">
        <v>10633.6853978459</v>
      </c>
      <c r="I69" s="57">
        <f t="shared" si="6"/>
        <v>3.0995579436421394E-9</v>
      </c>
      <c r="J69" s="55">
        <v>242.51450713999998</v>
      </c>
      <c r="K69" s="55">
        <v>422.92631674300003</v>
      </c>
      <c r="L69" s="55">
        <v>174.90207597599999</v>
      </c>
      <c r="M69" s="55">
        <v>840.342899859</v>
      </c>
      <c r="N69" s="55">
        <v>0</v>
      </c>
      <c r="O69" s="55" t="s">
        <v>174</v>
      </c>
      <c r="P69" s="57" t="e">
        <f t="shared" si="7"/>
        <v>#VALUE!</v>
      </c>
      <c r="Q69" s="55">
        <v>2752.9258273759992</v>
      </c>
      <c r="R69" s="55">
        <v>4126.245054258</v>
      </c>
      <c r="S69" s="55">
        <v>2513.5396579180001</v>
      </c>
      <c r="T69" s="55">
        <v>9392.7105395519993</v>
      </c>
      <c r="U69" s="55">
        <v>0</v>
      </c>
      <c r="V69" s="55">
        <v>7848.1484864930908</v>
      </c>
      <c r="W69" s="55">
        <f t="shared" si="8"/>
        <v>-1544.5620530589085</v>
      </c>
    </row>
    <row r="70" spans="1:23" ht="21" customHeight="1" thickBot="1" x14ac:dyDescent="0.25">
      <c r="A70" s="54" t="s">
        <v>48</v>
      </c>
      <c r="B70" s="55">
        <v>1299.5374385770001</v>
      </c>
      <c r="C70" s="55">
        <v>1085.041431632</v>
      </c>
      <c r="D70" s="56">
        <v>486.14579873600002</v>
      </c>
      <c r="E70" s="57">
        <v>405.466126524</v>
      </c>
      <c r="F70" s="57">
        <v>3276.190795469</v>
      </c>
      <c r="G70" s="55">
        <v>-63.800562309</v>
      </c>
      <c r="H70" s="57">
        <v>3212.3902331636</v>
      </c>
      <c r="I70" s="57">
        <f t="shared" si="6"/>
        <v>-3.59978002961725E-9</v>
      </c>
      <c r="J70" s="55">
        <v>239.33235061599999</v>
      </c>
      <c r="K70" s="55">
        <v>125.658588814</v>
      </c>
      <c r="L70" s="55">
        <v>76.106164602999996</v>
      </c>
      <c r="M70" s="55">
        <v>441.09710403299999</v>
      </c>
      <c r="N70" s="55">
        <v>0</v>
      </c>
      <c r="O70" s="55" t="s">
        <v>174</v>
      </c>
      <c r="P70" s="57" t="e">
        <f t="shared" si="7"/>
        <v>#VALUE!</v>
      </c>
      <c r="Q70" s="55">
        <v>764.31308166499957</v>
      </c>
      <c r="R70" s="55">
        <v>548.54493114499996</v>
      </c>
      <c r="S70" s="55">
        <v>365.40984778899997</v>
      </c>
      <c r="T70" s="55">
        <v>1678.2678605989995</v>
      </c>
      <c r="U70" s="55">
        <v>63.800562309000028</v>
      </c>
      <c r="V70" s="55">
        <v>1805.86898522</v>
      </c>
      <c r="W70" s="55">
        <f t="shared" si="8"/>
        <v>63.80056231200048</v>
      </c>
    </row>
    <row r="71" spans="1:23" ht="21" customHeight="1" thickBot="1" x14ac:dyDescent="0.25">
      <c r="A71" s="54" t="s">
        <v>121</v>
      </c>
      <c r="B71" s="55">
        <v>1958.950337256</v>
      </c>
      <c r="C71" s="55">
        <v>1898.6601165760003</v>
      </c>
      <c r="D71" s="56">
        <v>1425.9338400920001</v>
      </c>
      <c r="E71" s="57">
        <v>2987.319556642</v>
      </c>
      <c r="F71" s="57">
        <v>8270.8638505660001</v>
      </c>
      <c r="G71" s="55">
        <v>-688.92018563399995</v>
      </c>
      <c r="H71" s="57">
        <v>7581.9436649347899</v>
      </c>
      <c r="I71" s="57">
        <f t="shared" si="6"/>
        <v>-2.7894202503375709E-9</v>
      </c>
      <c r="J71" s="55">
        <v>96.820709557000029</v>
      </c>
      <c r="K71" s="55">
        <v>48.415052013</v>
      </c>
      <c r="L71" s="55">
        <v>183.795776553</v>
      </c>
      <c r="M71" s="55">
        <v>329.03153812300002</v>
      </c>
      <c r="N71" s="55">
        <v>0</v>
      </c>
      <c r="O71" s="55" t="s">
        <v>174</v>
      </c>
      <c r="P71" s="57" t="e">
        <f t="shared" si="7"/>
        <v>#VALUE!</v>
      </c>
      <c r="Q71" s="55">
        <v>646.54992107399983</v>
      </c>
      <c r="R71" s="55">
        <v>302.72639714200005</v>
      </c>
      <c r="S71" s="55">
        <v>1195.426346789</v>
      </c>
      <c r="T71" s="55">
        <v>2144.7026650049997</v>
      </c>
      <c r="U71" s="55">
        <v>688.92018563399995</v>
      </c>
      <c r="V71" s="55">
        <v>3522.5430362753095</v>
      </c>
      <c r="W71" s="55">
        <f t="shared" si="8"/>
        <v>688.92018563630984</v>
      </c>
    </row>
    <row r="72" spans="1:23" ht="21" customHeight="1" thickBot="1" x14ac:dyDescent="0.25">
      <c r="A72" s="54" t="s">
        <v>122</v>
      </c>
      <c r="B72" s="55">
        <v>2307.2566061719999</v>
      </c>
      <c r="C72" s="55">
        <v>1797.9525048889998</v>
      </c>
      <c r="D72" s="56">
        <v>1391.372107698</v>
      </c>
      <c r="E72" s="57">
        <v>850.449846245</v>
      </c>
      <c r="F72" s="57">
        <v>6347.0310650040001</v>
      </c>
      <c r="G72" s="55">
        <v>-213.68745139900003</v>
      </c>
      <c r="H72" s="57">
        <v>6133.3436136031296</v>
      </c>
      <c r="I72" s="57">
        <f t="shared" si="6"/>
        <v>1.8708306015469134E-9</v>
      </c>
      <c r="J72" s="55">
        <v>216.86097430200007</v>
      </c>
      <c r="K72" s="55">
        <v>791.60345501699999</v>
      </c>
      <c r="L72" s="55">
        <v>171.921698496</v>
      </c>
      <c r="M72" s="55">
        <v>1180.386127815</v>
      </c>
      <c r="N72" s="55">
        <v>0</v>
      </c>
      <c r="O72" s="55" t="s">
        <v>174</v>
      </c>
      <c r="P72" s="57" t="e">
        <f t="shared" si="7"/>
        <v>#VALUE!</v>
      </c>
      <c r="Q72" s="55">
        <v>1643.0891016229998</v>
      </c>
      <c r="R72" s="55">
        <v>2024.925429811</v>
      </c>
      <c r="S72" s="55">
        <v>1140.91957432</v>
      </c>
      <c r="T72" s="55">
        <v>4808.9341057539996</v>
      </c>
      <c r="U72" s="55">
        <v>213.68745139999996</v>
      </c>
      <c r="V72" s="55">
        <v>5236.3090085552112</v>
      </c>
      <c r="W72" s="55">
        <f t="shared" si="8"/>
        <v>213.68745140121169</v>
      </c>
    </row>
    <row r="73" spans="1:23" ht="21" customHeight="1" thickBot="1" x14ac:dyDescent="0.25">
      <c r="A73" s="54" t="s">
        <v>123</v>
      </c>
      <c r="B73" s="55">
        <v>3959.5374657010002</v>
      </c>
      <c r="C73" s="55">
        <v>4133.6991463530012</v>
      </c>
      <c r="D73" s="56">
        <v>1438.9019140380001</v>
      </c>
      <c r="E73" s="57">
        <v>1467.574545062</v>
      </c>
      <c r="F73" s="57">
        <v>10999.713071154001</v>
      </c>
      <c r="G73" s="55">
        <v>-2679.8978807199996</v>
      </c>
      <c r="H73" s="57">
        <v>8319.8151904368588</v>
      </c>
      <c r="I73" s="57">
        <f t="shared" si="6"/>
        <v>-2.8576323529705405E-9</v>
      </c>
      <c r="J73" s="55">
        <v>378.3795366010001</v>
      </c>
      <c r="K73" s="55">
        <v>90.083173048000006</v>
      </c>
      <c r="L73" s="55">
        <v>105.359432463</v>
      </c>
      <c r="M73" s="55">
        <v>573.82214211200017</v>
      </c>
      <c r="N73" s="55">
        <v>0</v>
      </c>
      <c r="O73" s="55" t="s">
        <v>174</v>
      </c>
      <c r="P73" s="57" t="e">
        <f t="shared" si="7"/>
        <v>#VALUE!</v>
      </c>
      <c r="Q73" s="55">
        <v>1103.8710229229998</v>
      </c>
      <c r="R73" s="55">
        <v>549.36923757</v>
      </c>
      <c r="S73" s="55">
        <v>1529.7818264140001</v>
      </c>
      <c r="T73" s="55">
        <v>3183.0220869069999</v>
      </c>
      <c r="U73" s="55">
        <v>2679.8978807210001</v>
      </c>
      <c r="V73" s="55">
        <v>8542.8178483465672</v>
      </c>
      <c r="W73" s="55">
        <f t="shared" si="8"/>
        <v>2679.8978807185672</v>
      </c>
    </row>
    <row r="74" spans="1:23" ht="21" customHeight="1" thickBot="1" x14ac:dyDescent="0.25">
      <c r="A74" s="54" t="s">
        <v>52</v>
      </c>
      <c r="B74" s="55">
        <v>2717.6654447730002</v>
      </c>
      <c r="C74" s="55">
        <v>3682.5308555180004</v>
      </c>
      <c r="D74" s="56">
        <v>2060.7707351939998</v>
      </c>
      <c r="E74" s="57">
        <v>1677.045967068</v>
      </c>
      <c r="F74" s="57">
        <v>10138.013002553</v>
      </c>
      <c r="G74" s="55">
        <v>0</v>
      </c>
      <c r="H74" s="57">
        <v>10138.013002556801</v>
      </c>
      <c r="I74" s="57">
        <f t="shared" si="6"/>
        <v>-3.80168785341084E-9</v>
      </c>
      <c r="J74" s="55">
        <v>307.09340613600011</v>
      </c>
      <c r="K74" s="55">
        <v>315.831218175</v>
      </c>
      <c r="L74" s="55">
        <v>264.94698212100002</v>
      </c>
      <c r="M74" s="55">
        <v>887.87160643200014</v>
      </c>
      <c r="N74" s="55">
        <v>0</v>
      </c>
      <c r="O74" s="55" t="s">
        <v>174</v>
      </c>
      <c r="P74" s="57" t="e">
        <f t="shared" si="7"/>
        <v>#VALUE!</v>
      </c>
      <c r="Q74" s="55">
        <v>2878.7511039239994</v>
      </c>
      <c r="R74" s="55">
        <v>2887.5068099609998</v>
      </c>
      <c r="S74" s="55">
        <v>2597.5610437989999</v>
      </c>
      <c r="T74" s="55">
        <v>8363.8189576839995</v>
      </c>
      <c r="U74" s="55">
        <v>0</v>
      </c>
      <c r="V74" s="55">
        <v>7959.2036397965912</v>
      </c>
      <c r="W74" s="55">
        <f t="shared" si="8"/>
        <v>-404.61531788740831</v>
      </c>
    </row>
    <row r="75" spans="1:23" ht="21" customHeight="1" thickBot="1" x14ac:dyDescent="0.25">
      <c r="A75" s="54" t="s">
        <v>56</v>
      </c>
      <c r="B75" s="55">
        <v>2105.9445023299995</v>
      </c>
      <c r="C75" s="55">
        <v>2634.4559818790008</v>
      </c>
      <c r="D75" s="56">
        <v>1792.2494311609998</v>
      </c>
      <c r="E75" s="57">
        <v>1905.674134265</v>
      </c>
      <c r="F75" s="57">
        <v>8438.3240496350008</v>
      </c>
      <c r="G75" s="55">
        <v>0</v>
      </c>
      <c r="H75" s="57">
        <v>8438.3240496314502</v>
      </c>
      <c r="I75" s="57">
        <f t="shared" si="6"/>
        <v>3.5506673157215118E-9</v>
      </c>
      <c r="J75" s="55">
        <v>162.32927796400003</v>
      </c>
      <c r="K75" s="55">
        <v>117.68272601400001</v>
      </c>
      <c r="L75" s="55">
        <v>204.85850846400001</v>
      </c>
      <c r="M75" s="55">
        <v>484.87051244200006</v>
      </c>
      <c r="N75" s="55">
        <v>0</v>
      </c>
      <c r="O75" s="55" t="s">
        <v>174</v>
      </c>
      <c r="P75" s="57" t="e">
        <f t="shared" si="7"/>
        <v>#VALUE!</v>
      </c>
      <c r="Q75" s="55">
        <v>1046.0746279990003</v>
      </c>
      <c r="R75" s="55">
        <v>1010.6277137689999</v>
      </c>
      <c r="S75" s="55">
        <v>1157.029528865</v>
      </c>
      <c r="T75" s="55">
        <v>3213.7318706330002</v>
      </c>
      <c r="U75" s="55">
        <v>0</v>
      </c>
      <c r="V75" s="55">
        <v>2720.6944624724251</v>
      </c>
      <c r="W75" s="55">
        <f t="shared" si="8"/>
        <v>-493.03740816057507</v>
      </c>
    </row>
    <row r="76" spans="1:23" ht="20.100000000000001" customHeight="1" thickBot="1" x14ac:dyDescent="0.25">
      <c r="A76" s="54" t="s">
        <v>58</v>
      </c>
      <c r="B76" s="55">
        <v>1504.560486457</v>
      </c>
      <c r="C76" s="55">
        <v>1254.7578514419999</v>
      </c>
      <c r="D76" s="56">
        <v>990.74397987300006</v>
      </c>
      <c r="E76" s="57">
        <v>583.09942224600002</v>
      </c>
      <c r="F76" s="57">
        <v>4333.1617400180003</v>
      </c>
      <c r="G76" s="55">
        <v>0</v>
      </c>
      <c r="H76" s="57">
        <v>4333.1617400206105</v>
      </c>
      <c r="I76" s="57">
        <f t="shared" si="6"/>
        <v>-2.610249794088304E-9</v>
      </c>
      <c r="J76" s="55">
        <v>119.19216272799999</v>
      </c>
      <c r="K76" s="55">
        <v>143.833353313</v>
      </c>
      <c r="L76" s="55">
        <v>75.916326081999983</v>
      </c>
      <c r="M76" s="55">
        <v>338.94184212299996</v>
      </c>
      <c r="N76" s="55">
        <v>0</v>
      </c>
      <c r="O76" s="55" t="s">
        <v>174</v>
      </c>
      <c r="P76" s="57" t="e">
        <f t="shared" si="7"/>
        <v>#VALUE!</v>
      </c>
      <c r="Q76" s="55">
        <v>504.9421687000002</v>
      </c>
      <c r="R76" s="55">
        <v>1237.2760665260002</v>
      </c>
      <c r="S76" s="55">
        <v>454.72432492899998</v>
      </c>
      <c r="T76" s="55">
        <v>2196.9425601550006</v>
      </c>
      <c r="U76" s="55">
        <v>0</v>
      </c>
      <c r="V76" s="55">
        <v>1496.0214408155632</v>
      </c>
      <c r="W76" s="55">
        <f t="shared" si="8"/>
        <v>-700.92111933943738</v>
      </c>
    </row>
    <row r="77" spans="1:23" ht="20.100000000000001" customHeight="1" thickBot="1" x14ac:dyDescent="0.25">
      <c r="A77" s="54" t="s">
        <v>59</v>
      </c>
      <c r="B77" s="55">
        <v>2875.662735546</v>
      </c>
      <c r="C77" s="55">
        <v>1096.5991601879998</v>
      </c>
      <c r="D77" s="56">
        <v>454.13016159999995</v>
      </c>
      <c r="E77" s="57">
        <v>679.14926728799992</v>
      </c>
      <c r="F77" s="57">
        <v>5105.5413246219996</v>
      </c>
      <c r="G77" s="55">
        <v>-347.43721745800002</v>
      </c>
      <c r="H77" s="57">
        <v>4758.10410716361</v>
      </c>
      <c r="I77" s="57">
        <f t="shared" si="6"/>
        <v>3.8926373235881329E-10</v>
      </c>
      <c r="J77" s="55">
        <v>271.18701247699994</v>
      </c>
      <c r="K77" s="55">
        <v>96.880371556000014</v>
      </c>
      <c r="L77" s="55">
        <v>150.24775781899999</v>
      </c>
      <c r="M77" s="55">
        <v>518.3151418519999</v>
      </c>
      <c r="N77" s="55">
        <v>0</v>
      </c>
      <c r="O77" s="55" t="s">
        <v>174</v>
      </c>
      <c r="P77" s="57" t="e">
        <f t="shared" si="7"/>
        <v>#VALUE!</v>
      </c>
      <c r="Q77" s="55">
        <v>1062.4374403760005</v>
      </c>
      <c r="R77" s="55">
        <v>774.392173942</v>
      </c>
      <c r="S77" s="55">
        <v>1033.2960625729997</v>
      </c>
      <c r="T77" s="55">
        <v>2870.1256768910002</v>
      </c>
      <c r="U77" s="55">
        <v>347.43721745800008</v>
      </c>
      <c r="V77" s="55">
        <v>3565.0001118149189</v>
      </c>
      <c r="W77" s="55">
        <f t="shared" si="8"/>
        <v>347.43721746591859</v>
      </c>
    </row>
    <row r="78" spans="1:23" ht="20.100000000000001" customHeight="1" thickBot="1" x14ac:dyDescent="0.25">
      <c r="A78" s="54" t="s">
        <v>62</v>
      </c>
      <c r="B78" s="55">
        <v>2943.9732921569998</v>
      </c>
      <c r="C78" s="55">
        <v>3802.5471494880003</v>
      </c>
      <c r="D78" s="56">
        <v>2901.0974480479999</v>
      </c>
      <c r="E78" s="57">
        <v>1534.4925240670002</v>
      </c>
      <c r="F78" s="57">
        <v>11182.11041376</v>
      </c>
      <c r="G78" s="55">
        <v>0</v>
      </c>
      <c r="H78" s="57">
        <v>11182.1104137605</v>
      </c>
      <c r="I78" s="57">
        <f t="shared" si="6"/>
        <v>-5.0022208597511053E-10</v>
      </c>
      <c r="J78" s="55">
        <v>35.09951831299999</v>
      </c>
      <c r="K78" s="55">
        <v>65.459653663000012</v>
      </c>
      <c r="L78" s="55">
        <v>79.30046135500001</v>
      </c>
      <c r="M78" s="55">
        <v>179.859633331</v>
      </c>
      <c r="N78" s="55">
        <v>0</v>
      </c>
      <c r="O78" s="55" t="s">
        <v>174</v>
      </c>
      <c r="P78" s="57" t="e">
        <f t="shared" si="7"/>
        <v>#VALUE!</v>
      </c>
      <c r="Q78" s="55">
        <v>2242.934944918999</v>
      </c>
      <c r="R78" s="55">
        <v>9931.3530582919993</v>
      </c>
      <c r="S78" s="55">
        <v>2085.1652049680001</v>
      </c>
      <c r="T78" s="55">
        <v>14259.453208178998</v>
      </c>
      <c r="U78" s="55">
        <v>0</v>
      </c>
      <c r="V78" s="55">
        <v>6991.4638981124763</v>
      </c>
      <c r="W78" s="55">
        <f t="shared" si="8"/>
        <v>-7267.9893100665222</v>
      </c>
    </row>
    <row r="79" spans="1:23" ht="20.100000000000001" customHeight="1" thickBot="1" x14ac:dyDescent="0.25">
      <c r="A79" s="54" t="s">
        <v>63</v>
      </c>
      <c r="B79" s="55">
        <v>3653.8050519129997</v>
      </c>
      <c r="C79" s="55">
        <v>6229.7980471259971</v>
      </c>
      <c r="D79" s="56">
        <v>3988.8525690060001</v>
      </c>
      <c r="E79" s="57">
        <v>1917.4163592320001</v>
      </c>
      <c r="F79" s="57">
        <v>15789.872027276995</v>
      </c>
      <c r="G79" s="55">
        <v>-594.84325895699999</v>
      </c>
      <c r="H79" s="57">
        <v>15195.0287683223</v>
      </c>
      <c r="I79" s="57">
        <f t="shared" si="6"/>
        <v>-2.3046595742926002E-9</v>
      </c>
      <c r="J79" s="55">
        <v>293.37607246000005</v>
      </c>
      <c r="K79" s="55">
        <v>498.68684795099995</v>
      </c>
      <c r="L79" s="55">
        <v>269.52317708699997</v>
      </c>
      <c r="M79" s="55">
        <v>1061.5860974980001</v>
      </c>
      <c r="N79" s="55">
        <v>0</v>
      </c>
      <c r="O79" s="55" t="s">
        <v>174</v>
      </c>
      <c r="P79" s="57" t="e">
        <f t="shared" si="7"/>
        <v>#VALUE!</v>
      </c>
      <c r="Q79" s="55">
        <v>4213.6667387389998</v>
      </c>
      <c r="R79" s="55">
        <v>6523.2318972439998</v>
      </c>
      <c r="S79" s="55">
        <v>2532.6650283129998</v>
      </c>
      <c r="T79" s="55">
        <v>13269.563664295998</v>
      </c>
      <c r="U79" s="55">
        <v>594.843258956</v>
      </c>
      <c r="V79" s="55">
        <v>14459.250182208214</v>
      </c>
      <c r="W79" s="55">
        <f t="shared" si="8"/>
        <v>594.843258956216</v>
      </c>
    </row>
    <row r="80" spans="1:23" ht="20.100000000000001" customHeight="1" thickBot="1" x14ac:dyDescent="0.25">
      <c r="A80" s="54" t="s">
        <v>124</v>
      </c>
      <c r="B80" s="55">
        <v>8367.7484696539996</v>
      </c>
      <c r="C80" s="55">
        <v>11929.027124304999</v>
      </c>
      <c r="D80" s="56">
        <v>8641.8240807910006</v>
      </c>
      <c r="E80" s="57">
        <v>4005.4852095879996</v>
      </c>
      <c r="F80" s="57">
        <v>32944.084884338001</v>
      </c>
      <c r="G80" s="55">
        <v>-3342.6797010509999</v>
      </c>
      <c r="H80" s="57">
        <v>29601.405183286399</v>
      </c>
      <c r="I80" s="57">
        <f t="shared" si="6"/>
        <v>6.0390448197722435E-10</v>
      </c>
      <c r="J80" s="55">
        <v>946.85945464800011</v>
      </c>
      <c r="K80" s="55">
        <v>2140.7601776200004</v>
      </c>
      <c r="L80" s="55">
        <v>723.16183487399996</v>
      </c>
      <c r="M80" s="55">
        <v>3810.7814671420001</v>
      </c>
      <c r="N80" s="55">
        <v>0</v>
      </c>
      <c r="O80" s="55" t="s">
        <v>174</v>
      </c>
      <c r="P80" s="57" t="e">
        <f t="shared" si="7"/>
        <v>#VALUE!</v>
      </c>
      <c r="Q80" s="55">
        <v>6645.7623894229991</v>
      </c>
      <c r="R80" s="55">
        <v>11460.637649026999</v>
      </c>
      <c r="S80" s="55">
        <v>6316.2907009440005</v>
      </c>
      <c r="T80" s="55">
        <v>24422.690739393998</v>
      </c>
      <c r="U80" s="55">
        <v>3342.6797010510004</v>
      </c>
      <c r="V80" s="55">
        <v>31108.050141495951</v>
      </c>
      <c r="W80" s="55">
        <f t="shared" si="8"/>
        <v>3342.6797010509522</v>
      </c>
    </row>
    <row r="81" spans="1:23" ht="20.100000000000001" customHeight="1" thickBot="1" x14ac:dyDescent="0.25">
      <c r="A81" s="54" t="s">
        <v>65</v>
      </c>
      <c r="B81" s="55">
        <v>4081.6398271740004</v>
      </c>
      <c r="C81" s="55">
        <v>9534.9885132450017</v>
      </c>
      <c r="D81" s="56">
        <v>7892.9058464189993</v>
      </c>
      <c r="E81" s="57">
        <v>4056.8200198530003</v>
      </c>
      <c r="F81" s="57">
        <v>25566.354206691001</v>
      </c>
      <c r="G81" s="55">
        <v>-2503.168915319</v>
      </c>
      <c r="H81" s="57">
        <v>23063.185291370701</v>
      </c>
      <c r="I81" s="57">
        <f t="shared" si="6"/>
        <v>1.2987584341317415E-9</v>
      </c>
      <c r="J81" s="55">
        <v>875.86038915599977</v>
      </c>
      <c r="K81" s="55">
        <v>1007.081298897</v>
      </c>
      <c r="L81" s="55">
        <v>1098.0572339559999</v>
      </c>
      <c r="M81" s="55">
        <v>2980.9989220089997</v>
      </c>
      <c r="N81" s="55">
        <v>0</v>
      </c>
      <c r="O81" s="55" t="s">
        <v>174</v>
      </c>
      <c r="P81" s="57" t="e">
        <f t="shared" si="7"/>
        <v>#VALUE!</v>
      </c>
      <c r="Q81" s="55">
        <v>4794.3295270590006</v>
      </c>
      <c r="R81" s="55">
        <v>6980.3822202620004</v>
      </c>
      <c r="S81" s="55">
        <v>5795.7442650160001</v>
      </c>
      <c r="T81" s="55">
        <v>17570.456012337003</v>
      </c>
      <c r="U81" s="55">
        <v>2503.1689153199995</v>
      </c>
      <c r="V81" s="55">
        <v>22576.793842981555</v>
      </c>
      <c r="W81" s="55">
        <f t="shared" si="8"/>
        <v>2503.1689153245525</v>
      </c>
    </row>
    <row r="82" spans="1:23" ht="20.100000000000001" customHeight="1" thickBot="1" x14ac:dyDescent="0.25">
      <c r="A82" s="54" t="s">
        <v>66</v>
      </c>
      <c r="B82" s="55">
        <v>5616.134633269</v>
      </c>
      <c r="C82" s="55">
        <f>2547.951+10461.942123334</f>
        <v>13009.893123334001</v>
      </c>
      <c r="D82" s="56">
        <f>23.3+7090.815959984</f>
        <v>7114.1159599840003</v>
      </c>
      <c r="E82" s="57">
        <v>7225.9206736660008</v>
      </c>
      <c r="F82" s="57">
        <f>+B82+C82+D82+E82</f>
        <v>32966.064390252999</v>
      </c>
      <c r="G82" s="55">
        <v>-5837.6327187859997</v>
      </c>
      <c r="H82" s="57">
        <f>2571.3+24557.1806714655</f>
        <v>27128.480671465499</v>
      </c>
      <c r="I82" s="57">
        <f t="shared" si="6"/>
        <v>-4.8999998500221409E-2</v>
      </c>
      <c r="J82" s="55">
        <v>545.66508345600005</v>
      </c>
      <c r="K82" s="55">
        <v>1072.764001516</v>
      </c>
      <c r="L82" s="55">
        <v>338.40973391699998</v>
      </c>
      <c r="M82" s="55">
        <v>1956.8388188890001</v>
      </c>
      <c r="N82" s="55">
        <v>0</v>
      </c>
      <c r="O82" s="55" t="s">
        <v>174</v>
      </c>
      <c r="P82" s="57" t="e">
        <f t="shared" si="7"/>
        <v>#VALUE!</v>
      </c>
      <c r="Q82" s="55">
        <v>3937.5871260360004</v>
      </c>
      <c r="R82" s="55">
        <v>8614.8674590649989</v>
      </c>
      <c r="S82" s="55">
        <v>4829.7644009799997</v>
      </c>
      <c r="T82" s="55">
        <v>17382.218986080999</v>
      </c>
      <c r="U82" s="55">
        <v>5837.6327187870002</v>
      </c>
      <c r="V82" s="55">
        <v>29057.484423656701</v>
      </c>
      <c r="W82" s="55">
        <f t="shared" si="8"/>
        <v>5837.6327187887009</v>
      </c>
    </row>
    <row r="83" spans="1:23" ht="20.100000000000001" customHeight="1" thickBot="1" x14ac:dyDescent="0.25">
      <c r="A83" s="54" t="s">
        <v>67</v>
      </c>
      <c r="B83" s="55">
        <v>2838.9912181130003</v>
      </c>
      <c r="C83" s="55">
        <v>5966.0622538860016</v>
      </c>
      <c r="D83" s="56">
        <v>3963.9013379580001</v>
      </c>
      <c r="E83" s="57">
        <v>1874.3665079060002</v>
      </c>
      <c r="F83" s="57">
        <v>14643.321317863001</v>
      </c>
      <c r="G83" s="55">
        <v>-3.110487971</v>
      </c>
      <c r="H83" s="57">
        <v>14640.2108298901</v>
      </c>
      <c r="I83" s="57">
        <f t="shared" si="6"/>
        <v>1.90084392670542E-9</v>
      </c>
      <c r="J83" s="55">
        <v>452.53534411400005</v>
      </c>
      <c r="K83" s="55">
        <v>1240.6950022239998</v>
      </c>
      <c r="L83" s="55">
        <v>429.60927251300006</v>
      </c>
      <c r="M83" s="55">
        <v>2122.8396188510001</v>
      </c>
      <c r="N83" s="55">
        <v>0</v>
      </c>
      <c r="O83" s="55" t="s">
        <v>174</v>
      </c>
      <c r="P83" s="57" t="e">
        <f t="shared" si="7"/>
        <v>#VALUE!</v>
      </c>
      <c r="Q83" s="55">
        <v>8717.0339133430007</v>
      </c>
      <c r="R83" s="55">
        <v>8056.5541983729991</v>
      </c>
      <c r="S83" s="55">
        <v>4476.7472866340013</v>
      </c>
      <c r="T83" s="55">
        <v>21250.335398349998</v>
      </c>
      <c r="U83" s="55">
        <v>3.1104879700001331</v>
      </c>
      <c r="V83" s="55">
        <v>21256.55637428409</v>
      </c>
      <c r="W83" s="55">
        <f t="shared" si="8"/>
        <v>3.1104879640911238</v>
      </c>
    </row>
    <row r="84" spans="1:23" ht="20.100000000000001" customHeight="1" thickBot="1" x14ac:dyDescent="0.25">
      <c r="A84" s="54" t="s">
        <v>68</v>
      </c>
      <c r="B84" s="55">
        <v>2023.072747148</v>
      </c>
      <c r="C84" s="55">
        <v>1607.8789863300001</v>
      </c>
      <c r="D84" s="56">
        <v>1041.9939870630001</v>
      </c>
      <c r="E84" s="57">
        <v>1928.1291365399998</v>
      </c>
      <c r="F84" s="57">
        <v>6601.0748570809992</v>
      </c>
      <c r="G84" s="55">
        <v>0</v>
      </c>
      <c r="H84" s="57">
        <v>6601.07485707871</v>
      </c>
      <c r="I84" s="57">
        <f t="shared" si="6"/>
        <v>2.2891981643624604E-9</v>
      </c>
      <c r="J84" s="55">
        <v>130.26499065500002</v>
      </c>
      <c r="K84" s="55">
        <v>299.516587614</v>
      </c>
      <c r="L84" s="55">
        <v>228.03051951099999</v>
      </c>
      <c r="M84" s="55">
        <v>657.81209778000004</v>
      </c>
      <c r="N84" s="55">
        <v>0</v>
      </c>
      <c r="O84" s="55" t="s">
        <v>174</v>
      </c>
      <c r="P84" s="57" t="e">
        <f t="shared" si="7"/>
        <v>#VALUE!</v>
      </c>
      <c r="Q84" s="55">
        <v>836.69588170499992</v>
      </c>
      <c r="R84" s="55">
        <v>1159.6553579779998</v>
      </c>
      <c r="S84" s="55">
        <v>1799.7909139359999</v>
      </c>
      <c r="T84" s="55">
        <v>3796.1421536189996</v>
      </c>
      <c r="U84" s="55">
        <v>0</v>
      </c>
      <c r="V84" s="55">
        <v>3284.924148479623</v>
      </c>
      <c r="W84" s="55">
        <f t="shared" si="8"/>
        <v>-511.2180051393766</v>
      </c>
    </row>
    <row r="85" spans="1:23" ht="20.100000000000001" customHeight="1" thickBot="1" x14ac:dyDescent="0.25">
      <c r="A85" s="54" t="s">
        <v>92</v>
      </c>
      <c r="B85" s="55">
        <v>2189.3574187659997</v>
      </c>
      <c r="C85" s="55">
        <v>1997.9171168049998</v>
      </c>
      <c r="D85" s="56">
        <v>1222.243082251</v>
      </c>
      <c r="E85" s="57">
        <v>1045.8487886509999</v>
      </c>
      <c r="F85" s="57">
        <v>6455.3664064729992</v>
      </c>
      <c r="G85" s="55">
        <v>-131.17391775900001</v>
      </c>
      <c r="H85" s="57">
        <v>6324.1924887121804</v>
      </c>
      <c r="I85" s="57">
        <f t="shared" si="6"/>
        <v>1.8189894035458565E-9</v>
      </c>
      <c r="J85" s="55">
        <v>187.194583413</v>
      </c>
      <c r="K85" s="55">
        <v>240.67096776199998</v>
      </c>
      <c r="L85" s="55">
        <v>115.70333908399999</v>
      </c>
      <c r="M85" s="55">
        <v>543.568890259</v>
      </c>
      <c r="N85" s="55">
        <v>0</v>
      </c>
      <c r="O85" s="55" t="s">
        <v>174</v>
      </c>
      <c r="P85" s="57" t="e">
        <f t="shared" si="7"/>
        <v>#VALUE!</v>
      </c>
      <c r="Q85" s="55">
        <v>1237.1653745560002</v>
      </c>
      <c r="R85" s="55">
        <v>1167.5453445190001</v>
      </c>
      <c r="S85" s="55">
        <v>1297.0237792770001</v>
      </c>
      <c r="T85" s="55">
        <v>3701.7344983520002</v>
      </c>
      <c r="U85" s="55">
        <v>131.17391775999994</v>
      </c>
      <c r="V85" s="55">
        <v>3964.0823338719588</v>
      </c>
      <c r="W85" s="55">
        <f t="shared" si="8"/>
        <v>131.17391775995867</v>
      </c>
    </row>
    <row r="86" spans="1:23" ht="20.100000000000001" customHeight="1" thickBot="1" x14ac:dyDescent="0.25">
      <c r="A86" s="54" t="s">
        <v>70</v>
      </c>
      <c r="B86" s="55">
        <v>3526.2615650930002</v>
      </c>
      <c r="C86" s="55">
        <v>2533.8140260059999</v>
      </c>
      <c r="D86" s="56">
        <v>1086.1580375819999</v>
      </c>
      <c r="E86" s="57">
        <v>992.68632583299984</v>
      </c>
      <c r="F86" s="57">
        <v>8138.919954514</v>
      </c>
      <c r="G86" s="55">
        <v>0</v>
      </c>
      <c r="H86" s="57">
        <v>8138.9199545129295</v>
      </c>
      <c r="I86" s="57">
        <f t="shared" si="6"/>
        <v>1.0704752639867365E-9</v>
      </c>
      <c r="J86" s="55">
        <v>446.98476706599996</v>
      </c>
      <c r="K86" s="55">
        <v>284.36859915100001</v>
      </c>
      <c r="L86" s="55">
        <v>160.05628729699998</v>
      </c>
      <c r="M86" s="55">
        <v>891.40965351399996</v>
      </c>
      <c r="N86" s="55">
        <v>0</v>
      </c>
      <c r="O86" s="55" t="s">
        <v>174</v>
      </c>
      <c r="P86" s="57" t="e">
        <f t="shared" si="7"/>
        <v>#VALUE!</v>
      </c>
      <c r="Q86" s="55">
        <v>1791.2537392099991</v>
      </c>
      <c r="R86" s="55">
        <v>1630.1370891219999</v>
      </c>
      <c r="S86" s="55">
        <v>1010.209639341</v>
      </c>
      <c r="T86" s="55">
        <v>4431.600467672999</v>
      </c>
      <c r="U86" s="55">
        <v>0</v>
      </c>
      <c r="V86" s="55">
        <v>3782.9543367831411</v>
      </c>
      <c r="W86" s="55">
        <f t="shared" si="8"/>
        <v>-648.64613088985789</v>
      </c>
    </row>
    <row r="87" spans="1:23" ht="21" customHeight="1" thickBot="1" x14ac:dyDescent="0.25">
      <c r="A87" s="54" t="s">
        <v>126</v>
      </c>
      <c r="B87" s="55">
        <v>8694.6786652530009</v>
      </c>
      <c r="C87" s="55">
        <v>5427.6410400900022</v>
      </c>
      <c r="D87" s="56">
        <v>3705.3944285029997</v>
      </c>
      <c r="E87" s="57">
        <v>3076.4147029260002</v>
      </c>
      <c r="F87" s="57">
        <v>20904.128836772004</v>
      </c>
      <c r="G87" s="55">
        <v>0</v>
      </c>
      <c r="H87" s="57">
        <v>20904.128836767599</v>
      </c>
      <c r="I87" s="57">
        <f>+F87+G87-H87</f>
        <v>4.4055923353880644E-9</v>
      </c>
      <c r="J87" s="55">
        <v>1230.8562332970002</v>
      </c>
      <c r="K87" s="55">
        <v>1213.4146943810001</v>
      </c>
      <c r="L87" s="55">
        <v>747.67505097499998</v>
      </c>
      <c r="M87" s="55">
        <v>3191.9459786530006</v>
      </c>
      <c r="N87" s="55">
        <v>0</v>
      </c>
      <c r="O87" s="55" t="s">
        <v>174</v>
      </c>
      <c r="P87" s="57" t="e">
        <f>+-M87+N87+O87</f>
        <v>#VALUE!</v>
      </c>
      <c r="Q87" s="55">
        <v>2844.7938206929989</v>
      </c>
      <c r="R87" s="55">
        <v>2520.3378455729999</v>
      </c>
      <c r="S87" s="55">
        <v>2186.0304163530004</v>
      </c>
      <c r="T87" s="55">
        <v>7551.1620826189992</v>
      </c>
      <c r="U87" s="55">
        <v>0</v>
      </c>
      <c r="V87" s="55">
        <v>6419.1975163829993</v>
      </c>
      <c r="W87" s="55">
        <f>+V87-T87-U87</f>
        <v>-1131.9645662359999</v>
      </c>
    </row>
    <row r="88" spans="1:23" ht="21" customHeight="1" thickBot="1" x14ac:dyDescent="0.25">
      <c r="A88" s="54" t="s">
        <v>7</v>
      </c>
      <c r="B88" s="55">
        <v>3166.1154973859993</v>
      </c>
      <c r="C88" s="55">
        <v>1671.5662830450005</v>
      </c>
      <c r="D88" s="56">
        <v>1156.832716915</v>
      </c>
      <c r="E88" s="57">
        <v>940.41639281700009</v>
      </c>
      <c r="F88" s="57">
        <v>6934.9308901629993</v>
      </c>
      <c r="G88" s="55">
        <v>-7.502489500000957E-2</v>
      </c>
      <c r="H88" s="57">
        <v>6934.8558652657302</v>
      </c>
      <c r="I88" s="57">
        <f t="shared" ref="I88:I123" si="9">+F88+G88-H88</f>
        <v>2.269189280923456E-9</v>
      </c>
      <c r="J88" s="55">
        <v>418.19400847200001</v>
      </c>
      <c r="K88" s="55">
        <v>428.31464022300003</v>
      </c>
      <c r="L88" s="55">
        <v>241.65152668600001</v>
      </c>
      <c r="M88" s="55">
        <v>1088.160175381</v>
      </c>
      <c r="N88" s="55">
        <v>0</v>
      </c>
      <c r="O88" s="55" t="s">
        <v>174</v>
      </c>
      <c r="P88" s="57" t="e">
        <f t="shared" ref="P88:P123" si="10">+-M88+N88+O88</f>
        <v>#VALUE!</v>
      </c>
      <c r="Q88" s="55">
        <v>1240.6904393289994</v>
      </c>
      <c r="R88" s="55">
        <v>833.28333553700008</v>
      </c>
      <c r="S88" s="55">
        <v>950.36073510899996</v>
      </c>
      <c r="T88" s="55">
        <v>3024.3345099749995</v>
      </c>
      <c r="U88" s="55">
        <v>7.5024895000024114E-2</v>
      </c>
      <c r="V88" s="55">
        <v>3024.484559776</v>
      </c>
      <c r="W88" s="55">
        <f t="shared" ref="W88:W123" si="11">+V88-T88-U88</f>
        <v>7.5024906000453487E-2</v>
      </c>
    </row>
    <row r="89" spans="1:23" ht="21" customHeight="1" thickBot="1" x14ac:dyDescent="0.25">
      <c r="A89" s="54" t="s">
        <v>8</v>
      </c>
      <c r="B89" s="55">
        <v>3985.1691110889997</v>
      </c>
      <c r="C89" s="55">
        <v>1212.0920092060003</v>
      </c>
      <c r="D89" s="56">
        <v>925.34767440400003</v>
      </c>
      <c r="E89" s="57">
        <v>1001.784731577</v>
      </c>
      <c r="F89" s="57">
        <v>7124.3935262759996</v>
      </c>
      <c r="G89" s="55">
        <v>0</v>
      </c>
      <c r="H89" s="57">
        <v>7124.3935262780997</v>
      </c>
      <c r="I89" s="57">
        <f t="shared" si="9"/>
        <v>-2.1000232663936913E-9</v>
      </c>
      <c r="J89" s="55">
        <v>268.53800089799989</v>
      </c>
      <c r="K89" s="55">
        <v>335.63597499399998</v>
      </c>
      <c r="L89" s="55">
        <v>247.42122741599999</v>
      </c>
      <c r="M89" s="55">
        <v>851.59520330799978</v>
      </c>
      <c r="N89" s="55">
        <v>0</v>
      </c>
      <c r="O89" s="55" t="s">
        <v>174</v>
      </c>
      <c r="P89" s="57" t="e">
        <f t="shared" si="10"/>
        <v>#VALUE!</v>
      </c>
      <c r="Q89" s="55">
        <v>932.63685994699995</v>
      </c>
      <c r="R89" s="55">
        <v>1030.2945038529999</v>
      </c>
      <c r="S89" s="55">
        <v>705.54744888799996</v>
      </c>
      <c r="T89" s="55">
        <v>2668.4788126879998</v>
      </c>
      <c r="U89" s="55">
        <v>0</v>
      </c>
      <c r="V89" s="55">
        <v>1563.2810383434301</v>
      </c>
      <c r="W89" s="55">
        <f t="shared" si="11"/>
        <v>-1105.1977743445698</v>
      </c>
    </row>
    <row r="90" spans="1:23" ht="21" customHeight="1" thickBot="1" x14ac:dyDescent="0.25">
      <c r="A90" s="54" t="s">
        <v>127</v>
      </c>
      <c r="B90" s="55">
        <v>5767.1738631290009</v>
      </c>
      <c r="C90" s="55">
        <v>2021.056960933</v>
      </c>
      <c r="D90" s="56">
        <v>1509.0312644989999</v>
      </c>
      <c r="E90" s="57">
        <v>1412.0938958160002</v>
      </c>
      <c r="F90" s="57">
        <v>10709.355984377002</v>
      </c>
      <c r="G90" s="55">
        <v>0</v>
      </c>
      <c r="H90" s="57">
        <v>10709.3559843804</v>
      </c>
      <c r="I90" s="57">
        <f t="shared" si="9"/>
        <v>-3.3978722058236599E-9</v>
      </c>
      <c r="J90" s="55">
        <v>378.03543438600002</v>
      </c>
      <c r="K90" s="55">
        <v>658.68473556699996</v>
      </c>
      <c r="L90" s="55">
        <v>257.49222097800003</v>
      </c>
      <c r="M90" s="55">
        <v>1294.2123909309998</v>
      </c>
      <c r="N90" s="55">
        <v>0</v>
      </c>
      <c r="O90" s="55" t="s">
        <v>174</v>
      </c>
      <c r="P90" s="57" t="e">
        <f t="shared" si="10"/>
        <v>#VALUE!</v>
      </c>
      <c r="Q90" s="55">
        <v>1289.0863489900005</v>
      </c>
      <c r="R90" s="55">
        <v>1438.4929966459999</v>
      </c>
      <c r="S90" s="55">
        <v>829.73597140899994</v>
      </c>
      <c r="T90" s="55">
        <v>3557.3153170450005</v>
      </c>
      <c r="U90" s="55">
        <v>0</v>
      </c>
      <c r="V90" s="55">
        <v>2519.5397063431969</v>
      </c>
      <c r="W90" s="55">
        <f t="shared" si="11"/>
        <v>-1037.7756107018035</v>
      </c>
    </row>
    <row r="91" spans="1:23" ht="21" customHeight="1" thickBot="1" x14ac:dyDescent="0.25">
      <c r="A91" s="54" t="s">
        <v>10</v>
      </c>
      <c r="B91" s="55">
        <v>5820.3294183300004</v>
      </c>
      <c r="C91" s="55">
        <v>3506.400432492002</v>
      </c>
      <c r="D91" s="56">
        <v>2272.6628311900004</v>
      </c>
      <c r="E91" s="57">
        <v>1774.6486777660004</v>
      </c>
      <c r="F91" s="57">
        <v>13374.041359778003</v>
      </c>
      <c r="G91" s="55">
        <v>0</v>
      </c>
      <c r="H91" s="57">
        <v>13374.041359773901</v>
      </c>
      <c r="I91" s="57">
        <f t="shared" si="9"/>
        <v>4.1018211049959064E-9</v>
      </c>
      <c r="J91" s="55">
        <v>784.94240195200007</v>
      </c>
      <c r="K91" s="55">
        <v>790.598465422</v>
      </c>
      <c r="L91" s="55">
        <v>433.22101113599996</v>
      </c>
      <c r="M91" s="55">
        <v>2008.7618785099999</v>
      </c>
      <c r="N91" s="55">
        <v>0</v>
      </c>
      <c r="O91" s="55" t="s">
        <v>174</v>
      </c>
      <c r="P91" s="57" t="e">
        <f t="shared" si="10"/>
        <v>#VALUE!</v>
      </c>
      <c r="Q91" s="55">
        <v>2474.3819916179991</v>
      </c>
      <c r="R91" s="55">
        <v>2741.7015393259994</v>
      </c>
      <c r="S91" s="55">
        <v>1775.439361664</v>
      </c>
      <c r="T91" s="55">
        <v>6991.522892607999</v>
      </c>
      <c r="U91" s="55">
        <v>0</v>
      </c>
      <c r="V91" s="55">
        <v>5884.4268338669071</v>
      </c>
      <c r="W91" s="55">
        <f t="shared" si="11"/>
        <v>-1107.0960587410918</v>
      </c>
    </row>
    <row r="92" spans="1:23" ht="21" customHeight="1" thickBot="1" x14ac:dyDescent="0.25">
      <c r="A92" s="54" t="s">
        <v>11</v>
      </c>
      <c r="B92" s="55">
        <v>4666.6948751010013</v>
      </c>
      <c r="C92" s="55">
        <v>2616.4105542699995</v>
      </c>
      <c r="D92" s="56">
        <v>2006.155118461</v>
      </c>
      <c r="E92" s="57">
        <v>1784.8032735319998</v>
      </c>
      <c r="F92" s="57">
        <v>11074.063821364001</v>
      </c>
      <c r="G92" s="55">
        <v>0</v>
      </c>
      <c r="H92" s="57">
        <v>11074.063821358</v>
      </c>
      <c r="I92" s="57">
        <f t="shared" si="9"/>
        <v>6.0008460422977805E-9</v>
      </c>
      <c r="J92" s="55">
        <v>592.60683163800036</v>
      </c>
      <c r="K92" s="55">
        <v>273.47711809299994</v>
      </c>
      <c r="L92" s="55">
        <v>234.40303461800002</v>
      </c>
      <c r="M92" s="55">
        <v>1100.4869843490003</v>
      </c>
      <c r="N92" s="55">
        <v>0</v>
      </c>
      <c r="O92" s="55" t="s">
        <v>174</v>
      </c>
      <c r="P92" s="57" t="e">
        <f t="shared" si="10"/>
        <v>#VALUE!</v>
      </c>
      <c r="Q92" s="55">
        <v>2106.6790926849994</v>
      </c>
      <c r="R92" s="55">
        <v>1947.4913252710001</v>
      </c>
      <c r="S92" s="55">
        <v>733.36992627199993</v>
      </c>
      <c r="T92" s="55">
        <v>4787.5403442279994</v>
      </c>
      <c r="U92" s="55">
        <v>0</v>
      </c>
      <c r="V92" s="55">
        <v>2173.3288850192703</v>
      </c>
      <c r="W92" s="55">
        <f t="shared" si="11"/>
        <v>-2614.2114592087291</v>
      </c>
    </row>
    <row r="93" spans="1:23" ht="21" customHeight="1" thickBot="1" x14ac:dyDescent="0.25">
      <c r="A93" s="54" t="s">
        <v>12</v>
      </c>
      <c r="B93" s="55">
        <v>3101.4596903730003</v>
      </c>
      <c r="C93" s="55">
        <v>2329.6732883909999</v>
      </c>
      <c r="D93" s="56">
        <v>1518.9175861609999</v>
      </c>
      <c r="E93" s="57">
        <v>1329.3142458469999</v>
      </c>
      <c r="F93" s="57">
        <v>8279.3648107720001</v>
      </c>
      <c r="G93" s="55">
        <v>0</v>
      </c>
      <c r="H93" s="57">
        <v>8279.3648107669105</v>
      </c>
      <c r="I93" s="57">
        <f t="shared" si="9"/>
        <v>5.0895323511213064E-9</v>
      </c>
      <c r="J93" s="55">
        <v>674.1841708980005</v>
      </c>
      <c r="K93" s="55">
        <v>328.59663306499999</v>
      </c>
      <c r="L93" s="55">
        <v>379.94540845200004</v>
      </c>
      <c r="M93" s="55">
        <v>1382.7262124150006</v>
      </c>
      <c r="N93" s="55">
        <v>0</v>
      </c>
      <c r="O93" s="55" t="s">
        <v>174</v>
      </c>
      <c r="P93" s="57" t="e">
        <f t="shared" si="10"/>
        <v>#VALUE!</v>
      </c>
      <c r="Q93" s="55">
        <v>1622.9857294699991</v>
      </c>
      <c r="R93" s="55">
        <v>1436.581286636</v>
      </c>
      <c r="S93" s="55">
        <v>874.90491028200017</v>
      </c>
      <c r="T93" s="55">
        <v>3934.4719263879992</v>
      </c>
      <c r="U93" s="55">
        <v>0</v>
      </c>
      <c r="V93" s="55">
        <v>2952.2258732720138</v>
      </c>
      <c r="W93" s="55">
        <f t="shared" si="11"/>
        <v>-982.24605311598543</v>
      </c>
    </row>
    <row r="94" spans="1:23" ht="21" customHeight="1" thickBot="1" x14ac:dyDescent="0.25">
      <c r="A94" s="54" t="s">
        <v>13</v>
      </c>
      <c r="B94" s="55">
        <v>10429.176708083998</v>
      </c>
      <c r="C94" s="55">
        <v>4013.4646118569999</v>
      </c>
      <c r="D94" s="56">
        <v>2573.9172886000001</v>
      </c>
      <c r="E94" s="57">
        <v>2528.4508195449998</v>
      </c>
      <c r="F94" s="57">
        <v>19545.009428085999</v>
      </c>
      <c r="G94" s="55">
        <v>0</v>
      </c>
      <c r="H94" s="57">
        <v>19545.009428098103</v>
      </c>
      <c r="I94" s="57">
        <f t="shared" si="9"/>
        <v>-1.2103555491194129E-8</v>
      </c>
      <c r="J94" s="55">
        <v>753.17921137099984</v>
      </c>
      <c r="K94" s="55">
        <v>494.48117426300001</v>
      </c>
      <c r="L94" s="55">
        <v>425.12723838699998</v>
      </c>
      <c r="M94" s="55">
        <v>1672.7876240209998</v>
      </c>
      <c r="N94" s="55">
        <v>0</v>
      </c>
      <c r="O94" s="55" t="s">
        <v>174</v>
      </c>
      <c r="P94" s="57" t="e">
        <f t="shared" si="10"/>
        <v>#VALUE!</v>
      </c>
      <c r="Q94" s="55">
        <v>3214.3151951999994</v>
      </c>
      <c r="R94" s="55">
        <v>2314.0915518150005</v>
      </c>
      <c r="S94" s="55">
        <v>1504.7290282199997</v>
      </c>
      <c r="T94" s="55">
        <v>7033.1357752349995</v>
      </c>
      <c r="U94" s="55">
        <v>0</v>
      </c>
      <c r="V94" s="55">
        <v>4927.8414159132271</v>
      </c>
      <c r="W94" s="55">
        <f t="shared" si="11"/>
        <v>-2105.2943593217724</v>
      </c>
    </row>
    <row r="95" spans="1:23" ht="21" customHeight="1" thickBot="1" x14ac:dyDescent="0.25">
      <c r="A95" s="54" t="s">
        <v>14</v>
      </c>
      <c r="B95" s="55">
        <v>7117.0623528609995</v>
      </c>
      <c r="C95" s="55">
        <v>3786.9253267390004</v>
      </c>
      <c r="D95" s="56">
        <v>2480.6211655509996</v>
      </c>
      <c r="E95" s="57">
        <v>1852.9222948770002</v>
      </c>
      <c r="F95" s="57">
        <v>15237.531140028001</v>
      </c>
      <c r="G95" s="55">
        <v>0</v>
      </c>
      <c r="H95" s="57">
        <v>15237.531140033399</v>
      </c>
      <c r="I95" s="57">
        <f t="shared" si="9"/>
        <v>-5.398760549724102E-9</v>
      </c>
      <c r="J95" s="55">
        <v>640.68072775500002</v>
      </c>
      <c r="K95" s="55">
        <v>486.33150070500005</v>
      </c>
      <c r="L95" s="55">
        <v>317.19180944800007</v>
      </c>
      <c r="M95" s="55">
        <v>1444.2040379080001</v>
      </c>
      <c r="N95" s="55">
        <v>0</v>
      </c>
      <c r="O95" s="55" t="s">
        <v>174</v>
      </c>
      <c r="P95" s="57" t="e">
        <f t="shared" si="10"/>
        <v>#VALUE!</v>
      </c>
      <c r="Q95" s="55">
        <v>2350.1148466120017</v>
      </c>
      <c r="R95" s="55">
        <v>2356.5525837320001</v>
      </c>
      <c r="S95" s="55">
        <v>988.32737078299999</v>
      </c>
      <c r="T95" s="55">
        <v>5694.9948011270017</v>
      </c>
      <c r="U95" s="55">
        <v>0</v>
      </c>
      <c r="V95" s="55">
        <v>2850.4695470493539</v>
      </c>
      <c r="W95" s="55">
        <f t="shared" si="11"/>
        <v>-2844.5252540776478</v>
      </c>
    </row>
    <row r="96" spans="1:23" ht="21" customHeight="1" thickBot="1" x14ac:dyDescent="0.25">
      <c r="A96" s="54" t="s">
        <v>15</v>
      </c>
      <c r="B96" s="55">
        <v>5419.8811389549992</v>
      </c>
      <c r="C96" s="55">
        <v>4657.7604503420007</v>
      </c>
      <c r="D96" s="56">
        <v>2263.9575763440002</v>
      </c>
      <c r="E96" s="57">
        <v>1642.19521317</v>
      </c>
      <c r="F96" s="57">
        <v>13983.794378811001</v>
      </c>
      <c r="G96" s="55">
        <v>0</v>
      </c>
      <c r="H96" s="57">
        <v>13983.794378812001</v>
      </c>
      <c r="I96" s="57">
        <f t="shared" si="9"/>
        <v>-1.0004441719502211E-9</v>
      </c>
      <c r="J96" s="55">
        <v>1023.7106052269999</v>
      </c>
      <c r="K96" s="55">
        <v>695.72242645699998</v>
      </c>
      <c r="L96" s="55">
        <v>382.43985205700005</v>
      </c>
      <c r="M96" s="55">
        <v>2101.8728837409999</v>
      </c>
      <c r="N96" s="55">
        <v>0</v>
      </c>
      <c r="O96" s="55" t="s">
        <v>174</v>
      </c>
      <c r="P96" s="57" t="e">
        <f t="shared" si="10"/>
        <v>#VALUE!</v>
      </c>
      <c r="Q96" s="55">
        <v>2027.9543093830009</v>
      </c>
      <c r="R96" s="55">
        <v>2578.1445407539995</v>
      </c>
      <c r="S96" s="55">
        <v>1276.1826819179998</v>
      </c>
      <c r="T96" s="55">
        <v>5882.2815320549998</v>
      </c>
      <c r="U96" s="55">
        <v>0</v>
      </c>
      <c r="V96" s="55">
        <v>5633.9513362016869</v>
      </c>
      <c r="W96" s="55">
        <f t="shared" si="11"/>
        <v>-248.33019585331294</v>
      </c>
    </row>
    <row r="97" spans="1:23" ht="21" customHeight="1" thickBot="1" x14ac:dyDescent="0.25">
      <c r="A97" s="54" t="s">
        <v>16</v>
      </c>
      <c r="B97" s="55">
        <v>4009.6438097700002</v>
      </c>
      <c r="C97" s="55">
        <v>2172.5558065149994</v>
      </c>
      <c r="D97" s="56">
        <v>777.64696975799995</v>
      </c>
      <c r="E97" s="57">
        <v>1123.88941075</v>
      </c>
      <c r="F97" s="57">
        <v>8083.7359967929997</v>
      </c>
      <c r="G97" s="55">
        <v>0</v>
      </c>
      <c r="H97" s="57">
        <v>8083.7359967949205</v>
      </c>
      <c r="I97" s="57">
        <f t="shared" si="9"/>
        <v>-1.9208528101444244E-9</v>
      </c>
      <c r="J97" s="55">
        <v>402.59963270900005</v>
      </c>
      <c r="K97" s="55">
        <v>188.68873781100004</v>
      </c>
      <c r="L97" s="55">
        <v>253.032785545</v>
      </c>
      <c r="M97" s="55">
        <v>844.32115606500008</v>
      </c>
      <c r="N97" s="55">
        <v>0</v>
      </c>
      <c r="O97" s="55" t="s">
        <v>174</v>
      </c>
      <c r="P97" s="57" t="e">
        <f t="shared" si="10"/>
        <v>#VALUE!</v>
      </c>
      <c r="Q97" s="55">
        <v>1350.4069551099997</v>
      </c>
      <c r="R97" s="55">
        <v>1050.957449732</v>
      </c>
      <c r="S97" s="55">
        <v>952.48006570000007</v>
      </c>
      <c r="T97" s="55">
        <v>3353.8444705419997</v>
      </c>
      <c r="U97" s="55">
        <v>0</v>
      </c>
      <c r="V97" s="55">
        <v>2914.9169633705396</v>
      </c>
      <c r="W97" s="55">
        <f t="shared" si="11"/>
        <v>-438.92750717146009</v>
      </c>
    </row>
    <row r="98" spans="1:23" ht="21" customHeight="1" thickBot="1" x14ac:dyDescent="0.25">
      <c r="A98" s="54" t="s">
        <v>125</v>
      </c>
      <c r="B98" s="55">
        <v>10381.918483082007</v>
      </c>
      <c r="C98" s="55">
        <v>10376.077422751998</v>
      </c>
      <c r="D98" s="56">
        <v>7976.2148863879993</v>
      </c>
      <c r="E98" s="57">
        <v>6679.1946006260005</v>
      </c>
      <c r="F98" s="57">
        <v>35413.405392848006</v>
      </c>
      <c r="G98" s="55">
        <v>-989.34779522199983</v>
      </c>
      <c r="H98" s="57">
        <v>34424.057597623701</v>
      </c>
      <c r="I98" s="57">
        <f t="shared" si="9"/>
        <v>2.306478563696146E-9</v>
      </c>
      <c r="J98" s="55">
        <v>629.50686162799991</v>
      </c>
      <c r="K98" s="55">
        <v>497.42535695099997</v>
      </c>
      <c r="L98" s="55">
        <v>631.6139080989999</v>
      </c>
      <c r="M98" s="55">
        <v>1758.5461266779998</v>
      </c>
      <c r="N98" s="55">
        <v>0</v>
      </c>
      <c r="O98" s="55" t="s">
        <v>174</v>
      </c>
      <c r="P98" s="57" t="e">
        <f t="shared" si="10"/>
        <v>#VALUE!</v>
      </c>
      <c r="Q98" s="55">
        <v>4039.0342536329968</v>
      </c>
      <c r="R98" s="55">
        <v>5729.7611509719991</v>
      </c>
      <c r="S98" s="55">
        <v>6050.1779987370001</v>
      </c>
      <c r="T98" s="55">
        <v>15818.973403341997</v>
      </c>
      <c r="U98" s="55">
        <v>989.34779522499946</v>
      </c>
      <c r="V98" s="55">
        <v>17797.668993796789</v>
      </c>
      <c r="W98" s="55">
        <f t="shared" si="11"/>
        <v>989.34779522979272</v>
      </c>
    </row>
    <row r="99" spans="1:23" ht="21" customHeight="1" thickBot="1" x14ac:dyDescent="0.25">
      <c r="A99" s="54" t="s">
        <v>128</v>
      </c>
      <c r="B99" s="55">
        <v>4628.1380633310018</v>
      </c>
      <c r="C99" s="55">
        <v>5828.8872356479969</v>
      </c>
      <c r="D99" s="56">
        <v>2786.0213041019997</v>
      </c>
      <c r="E99" s="57">
        <v>2426.6027779160004</v>
      </c>
      <c r="F99" s="57">
        <v>15669.649380997</v>
      </c>
      <c r="G99" s="55">
        <v>0</v>
      </c>
      <c r="H99" s="57">
        <v>15669.649380998701</v>
      </c>
      <c r="I99" s="57">
        <f t="shared" si="9"/>
        <v>-1.7007550923153758E-9</v>
      </c>
      <c r="J99" s="55">
        <v>1124.3640839120001</v>
      </c>
      <c r="K99" s="55">
        <v>508.40247565100003</v>
      </c>
      <c r="L99" s="55">
        <v>550.75100761399995</v>
      </c>
      <c r="M99" s="55">
        <v>2183.5175671770003</v>
      </c>
      <c r="N99" s="55">
        <v>0</v>
      </c>
      <c r="O99" s="55" t="s">
        <v>174</v>
      </c>
      <c r="P99" s="57" t="e">
        <f t="shared" si="10"/>
        <v>#VALUE!</v>
      </c>
      <c r="Q99" s="55">
        <v>3751.0021153780008</v>
      </c>
      <c r="R99" s="55">
        <v>2844.6976821590001</v>
      </c>
      <c r="S99" s="55">
        <v>2049.9031076189999</v>
      </c>
      <c r="T99" s="55">
        <v>8645.6029051559999</v>
      </c>
      <c r="U99" s="55">
        <v>0</v>
      </c>
      <c r="V99" s="55">
        <v>3718.7433958909996</v>
      </c>
      <c r="W99" s="55">
        <f t="shared" si="11"/>
        <v>-4926.8595092650003</v>
      </c>
    </row>
    <row r="100" spans="1:23" ht="21" customHeight="1" thickBot="1" x14ac:dyDescent="0.25">
      <c r="A100" s="54" t="s">
        <v>18</v>
      </c>
      <c r="B100" s="55">
        <v>3160.3275628159995</v>
      </c>
      <c r="C100" s="55">
        <v>2510.7982221169987</v>
      </c>
      <c r="D100" s="56">
        <v>1749.695629049</v>
      </c>
      <c r="E100" s="57">
        <v>1174.8259382020003</v>
      </c>
      <c r="F100" s="57">
        <v>8595.647352183998</v>
      </c>
      <c r="G100" s="55">
        <v>0</v>
      </c>
      <c r="H100" s="57">
        <v>8595.6473521850203</v>
      </c>
      <c r="I100" s="57">
        <f t="shared" si="9"/>
        <v>-1.0222720447927713E-9</v>
      </c>
      <c r="J100" s="55">
        <v>323.42992712100005</v>
      </c>
      <c r="K100" s="55">
        <v>174.878615962</v>
      </c>
      <c r="L100" s="55">
        <v>107.50526552000001</v>
      </c>
      <c r="M100" s="55">
        <v>605.8138086030001</v>
      </c>
      <c r="N100" s="55">
        <v>0</v>
      </c>
      <c r="O100" s="55" t="s">
        <v>174</v>
      </c>
      <c r="P100" s="57" t="e">
        <f t="shared" si="10"/>
        <v>#VALUE!</v>
      </c>
      <c r="Q100" s="55">
        <v>2111.9988678690002</v>
      </c>
      <c r="R100" s="55">
        <v>1944.411363554</v>
      </c>
      <c r="S100" s="55">
        <v>795.8578306390001</v>
      </c>
      <c r="T100" s="55">
        <v>4852.2680620620004</v>
      </c>
      <c r="U100" s="55">
        <v>0</v>
      </c>
      <c r="V100" s="55">
        <v>2123.5997903690004</v>
      </c>
      <c r="W100" s="55">
        <f t="shared" si="11"/>
        <v>-2728.668271693</v>
      </c>
    </row>
    <row r="101" spans="1:23" ht="21" customHeight="1" thickBot="1" x14ac:dyDescent="0.25">
      <c r="A101" s="54" t="s">
        <v>19</v>
      </c>
      <c r="B101" s="55">
        <v>622.86661810299984</v>
      </c>
      <c r="C101" s="55">
        <v>687.48304126900018</v>
      </c>
      <c r="D101" s="56">
        <v>436.37747577800002</v>
      </c>
      <c r="E101" s="57">
        <v>264.14163939600002</v>
      </c>
      <c r="F101" s="57">
        <v>2010.8687745460002</v>
      </c>
      <c r="G101" s="55">
        <v>0</v>
      </c>
      <c r="H101" s="57">
        <v>2010.86877454257</v>
      </c>
      <c r="I101" s="57">
        <f t="shared" si="9"/>
        <v>3.4301592677365988E-9</v>
      </c>
      <c r="J101" s="55">
        <v>233.27489255799998</v>
      </c>
      <c r="K101" s="55">
        <v>90.855739849999992</v>
      </c>
      <c r="L101" s="55">
        <v>46.754179837000002</v>
      </c>
      <c r="M101" s="55">
        <v>370.88481224499998</v>
      </c>
      <c r="N101" s="55">
        <v>0</v>
      </c>
      <c r="O101" s="55" t="s">
        <v>174</v>
      </c>
      <c r="P101" s="57" t="e">
        <f t="shared" si="10"/>
        <v>#VALUE!</v>
      </c>
      <c r="Q101" s="55">
        <v>204.22816199400003</v>
      </c>
      <c r="R101" s="55">
        <v>254.04698980400008</v>
      </c>
      <c r="S101" s="55">
        <v>114.461119725</v>
      </c>
      <c r="T101" s="55">
        <v>572.73627152300014</v>
      </c>
      <c r="U101" s="55">
        <v>0</v>
      </c>
      <c r="V101" s="55">
        <v>258.3707803190091</v>
      </c>
      <c r="W101" s="55">
        <f t="shared" si="11"/>
        <v>-314.36549120399104</v>
      </c>
    </row>
    <row r="102" spans="1:23" ht="21" customHeight="1" thickBot="1" x14ac:dyDescent="0.25">
      <c r="A102" s="54" t="s">
        <v>129</v>
      </c>
      <c r="B102" s="55">
        <v>971.44356150499993</v>
      </c>
      <c r="C102" s="55">
        <v>1922.5473081770006</v>
      </c>
      <c r="D102" s="56">
        <v>445.55701843399999</v>
      </c>
      <c r="E102" s="57">
        <v>508.60708273800009</v>
      </c>
      <c r="F102" s="57">
        <v>3848.1549708540006</v>
      </c>
      <c r="G102" s="55">
        <v>0</v>
      </c>
      <c r="H102" s="57">
        <v>3848.1549708512898</v>
      </c>
      <c r="I102" s="57">
        <f t="shared" si="9"/>
        <v>2.7107489586342126E-9</v>
      </c>
      <c r="J102" s="55">
        <v>313.00191702300003</v>
      </c>
      <c r="K102" s="55">
        <v>147.11509314599999</v>
      </c>
      <c r="L102" s="55">
        <v>89.562218353000006</v>
      </c>
      <c r="M102" s="55">
        <v>549.67922852200002</v>
      </c>
      <c r="N102" s="55">
        <v>0</v>
      </c>
      <c r="O102" s="55" t="s">
        <v>174</v>
      </c>
      <c r="P102" s="57" t="e">
        <f t="shared" si="10"/>
        <v>#VALUE!</v>
      </c>
      <c r="Q102" s="55">
        <v>841.40839895800013</v>
      </c>
      <c r="R102" s="55">
        <v>724.18057395200015</v>
      </c>
      <c r="S102" s="55">
        <v>314.45191790500002</v>
      </c>
      <c r="T102" s="55">
        <v>1880.0408908150002</v>
      </c>
      <c r="U102" s="55">
        <v>0</v>
      </c>
      <c r="V102" s="55">
        <v>831.32213075002585</v>
      </c>
      <c r="W102" s="55">
        <f t="shared" si="11"/>
        <v>-1048.7187600649745</v>
      </c>
    </row>
    <row r="103" spans="1:23" ht="21" customHeight="1" thickBot="1" x14ac:dyDescent="0.25">
      <c r="A103" s="54" t="s">
        <v>21</v>
      </c>
      <c r="B103" s="55">
        <v>2415.2066296509997</v>
      </c>
      <c r="C103" s="55">
        <v>4489.1083635170016</v>
      </c>
      <c r="D103" s="56">
        <v>2435.1987465539996</v>
      </c>
      <c r="E103" s="57">
        <v>1468.121027377</v>
      </c>
      <c r="F103" s="57">
        <v>10807.634767099002</v>
      </c>
      <c r="G103" s="55">
        <v>0</v>
      </c>
      <c r="H103" s="57">
        <v>10807.6347670954</v>
      </c>
      <c r="I103" s="57">
        <f t="shared" si="9"/>
        <v>3.6015990190207958E-9</v>
      </c>
      <c r="J103" s="55">
        <v>452.07935659500004</v>
      </c>
      <c r="K103" s="55">
        <v>264.76904870699997</v>
      </c>
      <c r="L103" s="55">
        <v>146.33630291199998</v>
      </c>
      <c r="M103" s="55">
        <v>863.18470821400001</v>
      </c>
      <c r="N103" s="55">
        <v>0</v>
      </c>
      <c r="O103" s="55" t="s">
        <v>174</v>
      </c>
      <c r="P103" s="57" t="e">
        <f t="shared" si="10"/>
        <v>#VALUE!</v>
      </c>
      <c r="Q103" s="55">
        <v>2789.2768832340003</v>
      </c>
      <c r="R103" s="55">
        <v>2147.511852995</v>
      </c>
      <c r="S103" s="55">
        <v>1149.184228286</v>
      </c>
      <c r="T103" s="55">
        <v>6085.9729645150001</v>
      </c>
      <c r="U103" s="55">
        <v>0</v>
      </c>
      <c r="V103" s="55">
        <v>2448.6080909678876</v>
      </c>
      <c r="W103" s="55">
        <f t="shared" si="11"/>
        <v>-3637.3648735471124</v>
      </c>
    </row>
    <row r="104" spans="1:23" ht="21" customHeight="1" thickBot="1" x14ac:dyDescent="0.25">
      <c r="A104" s="54" t="s">
        <v>22</v>
      </c>
      <c r="B104" s="55">
        <v>3419.1356337940001</v>
      </c>
      <c r="C104" s="55">
        <v>6145.4178268860005</v>
      </c>
      <c r="D104" s="56">
        <v>2312.2275886259999</v>
      </c>
      <c r="E104" s="57">
        <v>1931.2924922880002</v>
      </c>
      <c r="F104" s="57">
        <v>13808.073541594002</v>
      </c>
      <c r="G104" s="55">
        <v>0</v>
      </c>
      <c r="H104" s="57">
        <v>13808.073541600701</v>
      </c>
      <c r="I104" s="57">
        <f t="shared" si="9"/>
        <v>-6.6993379732593894E-9</v>
      </c>
      <c r="J104" s="55">
        <v>1536.2860004310003</v>
      </c>
      <c r="K104" s="55">
        <v>420.70264916599996</v>
      </c>
      <c r="L104" s="55">
        <v>393.36446522</v>
      </c>
      <c r="M104" s="55">
        <v>2350.3531148170005</v>
      </c>
      <c r="N104" s="55">
        <v>0</v>
      </c>
      <c r="O104" s="55" t="s">
        <v>174</v>
      </c>
      <c r="P104" s="57" t="e">
        <f t="shared" si="10"/>
        <v>#VALUE!</v>
      </c>
      <c r="Q104" s="55">
        <v>3008.1397887270009</v>
      </c>
      <c r="R104" s="55">
        <v>1847.203082492</v>
      </c>
      <c r="S104" s="55">
        <v>1305.9272460970001</v>
      </c>
      <c r="T104" s="55">
        <v>6161.2701173160003</v>
      </c>
      <c r="U104" s="55">
        <v>0</v>
      </c>
      <c r="V104" s="55">
        <v>2642.4598845800474</v>
      </c>
      <c r="W104" s="55">
        <f t="shared" si="11"/>
        <v>-3518.8102327359529</v>
      </c>
    </row>
    <row r="105" spans="1:23" ht="21" customHeight="1" thickBot="1" x14ac:dyDescent="0.25">
      <c r="A105" s="54" t="s">
        <v>130</v>
      </c>
      <c r="B105" s="55">
        <v>24569.393263203001</v>
      </c>
      <c r="C105" s="55">
        <v>154868.40771666102</v>
      </c>
      <c r="D105" s="56">
        <v>33534.910070129001</v>
      </c>
      <c r="E105" s="57">
        <v>29583.867703235999</v>
      </c>
      <c r="F105" s="57">
        <v>242556.57875322903</v>
      </c>
      <c r="G105" s="55">
        <v>0</v>
      </c>
      <c r="H105" s="57">
        <v>242556.578753232</v>
      </c>
      <c r="I105" s="57">
        <f t="shared" si="9"/>
        <v>-2.9685907065868378E-9</v>
      </c>
      <c r="J105" s="55">
        <v>11798.610564739005</v>
      </c>
      <c r="K105" s="55">
        <v>4215.2012054639999</v>
      </c>
      <c r="L105" s="55">
        <v>2824.8173271380001</v>
      </c>
      <c r="M105" s="55">
        <v>18838.629097341007</v>
      </c>
      <c r="N105" s="55">
        <v>0</v>
      </c>
      <c r="O105" s="55" t="s">
        <v>174</v>
      </c>
      <c r="P105" s="57" t="e">
        <f t="shared" si="10"/>
        <v>#VALUE!</v>
      </c>
      <c r="Q105" s="55">
        <v>34326.48167176899</v>
      </c>
      <c r="R105" s="55">
        <v>15380.494671046998</v>
      </c>
      <c r="S105" s="55">
        <v>9806.6862806909994</v>
      </c>
      <c r="T105" s="55">
        <v>59513.662623506985</v>
      </c>
      <c r="U105" s="55">
        <v>0</v>
      </c>
      <c r="V105" s="55">
        <v>19695.372239468412</v>
      </c>
      <c r="W105" s="55">
        <f t="shared" si="11"/>
        <v>-39818.29038403857</v>
      </c>
    </row>
    <row r="106" spans="1:23" ht="21" customHeight="1" thickBot="1" x14ac:dyDescent="0.25">
      <c r="A106" s="54" t="s">
        <v>24</v>
      </c>
      <c r="B106" s="55">
        <v>802.37234282100007</v>
      </c>
      <c r="C106" s="55">
        <v>1411.4899960580003</v>
      </c>
      <c r="D106" s="56">
        <v>1080.1593854960001</v>
      </c>
      <c r="E106" s="57">
        <v>571.31039239099994</v>
      </c>
      <c r="F106" s="57">
        <v>3865.3321167660001</v>
      </c>
      <c r="G106" s="55">
        <v>0</v>
      </c>
      <c r="H106" s="57">
        <v>3865.33211676359</v>
      </c>
      <c r="I106" s="57">
        <f t="shared" si="9"/>
        <v>2.4101609596982598E-9</v>
      </c>
      <c r="J106" s="55">
        <v>153.07631419300012</v>
      </c>
      <c r="K106" s="55">
        <v>107.07928920200001</v>
      </c>
      <c r="L106" s="55">
        <v>70.105077695999995</v>
      </c>
      <c r="M106" s="55">
        <v>330.26068109100015</v>
      </c>
      <c r="N106" s="55">
        <v>0</v>
      </c>
      <c r="O106" s="55" t="s">
        <v>174</v>
      </c>
      <c r="P106" s="57" t="e">
        <f t="shared" si="10"/>
        <v>#VALUE!</v>
      </c>
      <c r="Q106" s="55">
        <v>723.19566536500031</v>
      </c>
      <c r="R106" s="55">
        <v>850.66770654099992</v>
      </c>
      <c r="S106" s="55">
        <v>488.46186547600001</v>
      </c>
      <c r="T106" s="55">
        <v>2062.3252373820001</v>
      </c>
      <c r="U106" s="55">
        <v>0</v>
      </c>
      <c r="V106" s="55">
        <v>780.91541676263932</v>
      </c>
      <c r="W106" s="55">
        <f t="shared" si="11"/>
        <v>-1281.4098206193607</v>
      </c>
    </row>
    <row r="107" spans="1:23" ht="21" customHeight="1" thickBot="1" x14ac:dyDescent="0.25">
      <c r="A107" s="54" t="s">
        <v>25</v>
      </c>
      <c r="B107" s="55">
        <v>2208.9942022939995</v>
      </c>
      <c r="C107" s="55">
        <v>2169.7552507970008</v>
      </c>
      <c r="D107" s="56">
        <v>1110.4990155329999</v>
      </c>
      <c r="E107" s="57">
        <v>877.01073211700009</v>
      </c>
      <c r="F107" s="57">
        <v>6366.2592007410003</v>
      </c>
      <c r="G107" s="55">
        <v>0</v>
      </c>
      <c r="H107" s="57">
        <v>6366.2592007413405</v>
      </c>
      <c r="I107" s="57">
        <f t="shared" si="9"/>
        <v>-3.4015101846307516E-10</v>
      </c>
      <c r="J107" s="55">
        <v>419.31440537000015</v>
      </c>
      <c r="K107" s="55">
        <v>267.58665335100005</v>
      </c>
      <c r="L107" s="55">
        <v>189.19580889699998</v>
      </c>
      <c r="M107" s="55">
        <v>876.09686761800015</v>
      </c>
      <c r="N107" s="55">
        <v>0</v>
      </c>
      <c r="O107" s="55" t="s">
        <v>174</v>
      </c>
      <c r="P107" s="57" t="e">
        <f t="shared" si="10"/>
        <v>#VALUE!</v>
      </c>
      <c r="Q107" s="55">
        <v>1295.2184908420002</v>
      </c>
      <c r="R107" s="55">
        <v>969.66584401099988</v>
      </c>
      <c r="S107" s="55">
        <v>625.80074179099984</v>
      </c>
      <c r="T107" s="55">
        <v>2890.6850766440002</v>
      </c>
      <c r="U107" s="55">
        <v>0</v>
      </c>
      <c r="V107" s="55">
        <v>1497.3355910243065</v>
      </c>
      <c r="W107" s="55">
        <f t="shared" si="11"/>
        <v>-1393.3494856196937</v>
      </c>
    </row>
    <row r="108" spans="1:23" ht="21" customHeight="1" thickBot="1" x14ac:dyDescent="0.25">
      <c r="A108" s="54" t="s">
        <v>26</v>
      </c>
      <c r="B108" s="55">
        <v>1436.594257796</v>
      </c>
      <c r="C108" s="55">
        <v>2119.1688075080001</v>
      </c>
      <c r="D108" s="56">
        <v>1055.0115171099999</v>
      </c>
      <c r="E108" s="57">
        <v>723.66692344699993</v>
      </c>
      <c r="F108" s="57">
        <v>5334.4415058609993</v>
      </c>
      <c r="G108" s="55">
        <v>0</v>
      </c>
      <c r="H108" s="57">
        <v>5334.4415058620598</v>
      </c>
      <c r="I108" s="57">
        <f t="shared" si="9"/>
        <v>-1.0604708222672343E-9</v>
      </c>
      <c r="J108" s="55">
        <v>472.83524581800003</v>
      </c>
      <c r="K108" s="55">
        <v>166.741166908</v>
      </c>
      <c r="L108" s="55">
        <v>113.547018162</v>
      </c>
      <c r="M108" s="55">
        <v>753.12343088800003</v>
      </c>
      <c r="N108" s="55">
        <v>0</v>
      </c>
      <c r="O108" s="55" t="s">
        <v>174</v>
      </c>
      <c r="P108" s="57" t="e">
        <f t="shared" si="10"/>
        <v>#VALUE!</v>
      </c>
      <c r="Q108" s="55">
        <v>1155.7175592360006</v>
      </c>
      <c r="R108" s="55">
        <v>924.57295538700009</v>
      </c>
      <c r="S108" s="55">
        <v>540.67721999299988</v>
      </c>
      <c r="T108" s="55">
        <v>2620.9677346160006</v>
      </c>
      <c r="U108" s="55">
        <v>0</v>
      </c>
      <c r="V108" s="55">
        <v>1204.9595809970708</v>
      </c>
      <c r="W108" s="55">
        <f t="shared" si="11"/>
        <v>-1416.0081536189298</v>
      </c>
    </row>
    <row r="109" spans="1:23" ht="21" customHeight="1" thickBot="1" x14ac:dyDescent="0.25">
      <c r="A109" s="54" t="s">
        <v>27</v>
      </c>
      <c r="B109" s="55">
        <v>3293.9230093470001</v>
      </c>
      <c r="C109" s="55">
        <v>4601.9225132090023</v>
      </c>
      <c r="D109" s="56">
        <v>1474.2217436880001</v>
      </c>
      <c r="E109" s="57">
        <v>1287.3078351900001</v>
      </c>
      <c r="F109" s="57">
        <v>10657.375101434003</v>
      </c>
      <c r="G109" s="55">
        <v>0</v>
      </c>
      <c r="H109" s="57">
        <v>10657.375101432201</v>
      </c>
      <c r="I109" s="57">
        <f t="shared" si="9"/>
        <v>1.8026184989139438E-9</v>
      </c>
      <c r="J109" s="55">
        <v>1168.3827931869998</v>
      </c>
      <c r="K109" s="55">
        <v>333.58629866899997</v>
      </c>
      <c r="L109" s="55">
        <v>256.15655870199998</v>
      </c>
      <c r="M109" s="55">
        <v>1758.1256505579997</v>
      </c>
      <c r="N109" s="55">
        <v>0</v>
      </c>
      <c r="O109" s="55" t="s">
        <v>174</v>
      </c>
      <c r="P109" s="57" t="e">
        <f t="shared" si="10"/>
        <v>#VALUE!</v>
      </c>
      <c r="Q109" s="55">
        <v>2066.8095834889996</v>
      </c>
      <c r="R109" s="55">
        <v>982.04832515700002</v>
      </c>
      <c r="S109" s="55">
        <v>686.09126890900006</v>
      </c>
      <c r="T109" s="55">
        <v>3734.9491775549996</v>
      </c>
      <c r="U109" s="55">
        <v>0</v>
      </c>
      <c r="V109" s="55">
        <v>2070.095916966598</v>
      </c>
      <c r="W109" s="55">
        <f t="shared" si="11"/>
        <v>-1664.8532605884016</v>
      </c>
    </row>
    <row r="110" spans="1:23" ht="21" customHeight="1" thickBot="1" x14ac:dyDescent="0.25">
      <c r="A110" s="54" t="s">
        <v>28</v>
      </c>
      <c r="B110" s="55">
        <v>361.78182050099997</v>
      </c>
      <c r="C110" s="55">
        <v>709.72157767100009</v>
      </c>
      <c r="D110" s="56">
        <v>296.91572910899998</v>
      </c>
      <c r="E110" s="57">
        <v>206.56069102999999</v>
      </c>
      <c r="F110" s="57">
        <v>1574.9798183110001</v>
      </c>
      <c r="G110" s="55">
        <v>0</v>
      </c>
      <c r="H110" s="57">
        <v>1574.9798183073999</v>
      </c>
      <c r="I110" s="57">
        <f t="shared" si="9"/>
        <v>3.6002347769681364E-9</v>
      </c>
      <c r="J110" s="55">
        <v>39.572887098999999</v>
      </c>
      <c r="K110" s="55">
        <v>51.659509239000009</v>
      </c>
      <c r="L110" s="55">
        <v>11.226700517999999</v>
      </c>
      <c r="M110" s="55">
        <v>102.459096856</v>
      </c>
      <c r="N110" s="55">
        <v>0</v>
      </c>
      <c r="O110" s="55" t="s">
        <v>174</v>
      </c>
      <c r="P110" s="57" t="e">
        <f t="shared" si="10"/>
        <v>#VALUE!</v>
      </c>
      <c r="Q110" s="55">
        <v>456.37274170399985</v>
      </c>
      <c r="R110" s="55">
        <v>443.97967609299997</v>
      </c>
      <c r="S110" s="55">
        <v>176.61894292199997</v>
      </c>
      <c r="T110" s="55">
        <v>1076.9713607189997</v>
      </c>
      <c r="U110" s="55">
        <v>0</v>
      </c>
      <c r="V110" s="55">
        <v>505.21418216088682</v>
      </c>
      <c r="W110" s="55">
        <f t="shared" si="11"/>
        <v>-571.75717855811286</v>
      </c>
    </row>
    <row r="111" spans="1:23" ht="21" customHeight="1" thickBot="1" x14ac:dyDescent="0.25">
      <c r="A111" s="54" t="s">
        <v>131</v>
      </c>
      <c r="B111" s="55">
        <v>1532.5233138029996</v>
      </c>
      <c r="C111" s="55">
        <v>2236.2979465269996</v>
      </c>
      <c r="D111" s="56">
        <v>1121.3337604810001</v>
      </c>
      <c r="E111" s="57">
        <v>877.34243054300009</v>
      </c>
      <c r="F111" s="57">
        <v>5767.4974513540001</v>
      </c>
      <c r="G111" s="55">
        <v>0</v>
      </c>
      <c r="H111" s="57">
        <v>5767.4974513544403</v>
      </c>
      <c r="I111" s="57">
        <f t="shared" si="9"/>
        <v>-4.4019543565809727E-10</v>
      </c>
      <c r="J111" s="55">
        <v>165.78852589600001</v>
      </c>
      <c r="K111" s="55">
        <v>73.835867652999994</v>
      </c>
      <c r="L111" s="55">
        <v>83.950112784999988</v>
      </c>
      <c r="M111" s="55">
        <v>323.57450633399998</v>
      </c>
      <c r="N111" s="55">
        <v>0</v>
      </c>
      <c r="O111" s="55" t="s">
        <v>174</v>
      </c>
      <c r="P111" s="57" t="e">
        <f t="shared" si="10"/>
        <v>#VALUE!</v>
      </c>
      <c r="Q111" s="55">
        <v>1225.6374107380009</v>
      </c>
      <c r="R111" s="55">
        <v>815.84775781600013</v>
      </c>
      <c r="S111" s="55">
        <v>703.26491987099996</v>
      </c>
      <c r="T111" s="55">
        <v>2744.7500884250012</v>
      </c>
      <c r="U111" s="55">
        <v>0</v>
      </c>
      <c r="V111" s="55">
        <v>902.7141998269999</v>
      </c>
      <c r="W111" s="55">
        <f t="shared" si="11"/>
        <v>-1842.0358885980013</v>
      </c>
    </row>
    <row r="112" spans="1:23" ht="21" customHeight="1" thickBot="1" x14ac:dyDescent="0.25">
      <c r="A112" s="54" t="s">
        <v>30</v>
      </c>
      <c r="B112" s="55">
        <v>188.87694324700001</v>
      </c>
      <c r="C112" s="55">
        <v>1464.5432853929999</v>
      </c>
      <c r="D112" s="56">
        <v>436.33545601999998</v>
      </c>
      <c r="E112" s="57">
        <v>391.85094325400001</v>
      </c>
      <c r="F112" s="57">
        <v>2481.6066279139995</v>
      </c>
      <c r="G112" s="55">
        <v>0</v>
      </c>
      <c r="H112" s="57">
        <v>2481.60662791204</v>
      </c>
      <c r="I112" s="57">
        <f t="shared" si="9"/>
        <v>1.9595063349697739E-9</v>
      </c>
      <c r="J112" s="55">
        <v>31.100237759999995</v>
      </c>
      <c r="K112" s="55">
        <v>14.225842152000002</v>
      </c>
      <c r="L112" s="55">
        <v>19.392771355000001</v>
      </c>
      <c r="M112" s="55">
        <v>64.718851267000005</v>
      </c>
      <c r="N112" s="55">
        <v>0</v>
      </c>
      <c r="O112" s="55" t="s">
        <v>174</v>
      </c>
      <c r="P112" s="57" t="e">
        <f t="shared" si="10"/>
        <v>#VALUE!</v>
      </c>
      <c r="Q112" s="55">
        <v>856.23645193800007</v>
      </c>
      <c r="R112" s="55">
        <v>481.50892539900008</v>
      </c>
      <c r="S112" s="55">
        <v>670.49659725100003</v>
      </c>
      <c r="T112" s="55">
        <v>2008.2419745880002</v>
      </c>
      <c r="U112" s="55">
        <v>0</v>
      </c>
      <c r="V112" s="55">
        <v>764.57066501589759</v>
      </c>
      <c r="W112" s="55">
        <f t="shared" si="11"/>
        <v>-1243.6713095721025</v>
      </c>
    </row>
    <row r="113" spans="1:23" ht="21" customHeight="1" thickBot="1" x14ac:dyDescent="0.25">
      <c r="A113" s="54" t="s">
        <v>31</v>
      </c>
      <c r="B113" s="55">
        <v>6.6019755050000004</v>
      </c>
      <c r="C113" s="55">
        <v>401.96527041199994</v>
      </c>
      <c r="D113" s="56">
        <v>158.28192319500005</v>
      </c>
      <c r="E113" s="57">
        <v>86.371421381000005</v>
      </c>
      <c r="F113" s="57">
        <v>653.22059049300003</v>
      </c>
      <c r="G113" s="55">
        <v>0</v>
      </c>
      <c r="H113" s="57">
        <v>653.22059049542202</v>
      </c>
      <c r="I113" s="57">
        <f t="shared" si="9"/>
        <v>-2.4219843908213079E-9</v>
      </c>
      <c r="J113" s="55">
        <v>88.646707343000003</v>
      </c>
      <c r="K113" s="55">
        <v>17.376192850000002</v>
      </c>
      <c r="L113" s="55">
        <v>28.911920532</v>
      </c>
      <c r="M113" s="55">
        <v>134.93482072500001</v>
      </c>
      <c r="N113" s="55">
        <v>0</v>
      </c>
      <c r="O113" s="55" t="s">
        <v>174</v>
      </c>
      <c r="P113" s="57" t="e">
        <f t="shared" si="10"/>
        <v>#VALUE!</v>
      </c>
      <c r="Q113" s="55">
        <v>259.05188835300004</v>
      </c>
      <c r="R113" s="55">
        <v>157.127430154</v>
      </c>
      <c r="S113" s="55">
        <v>99.805319089999998</v>
      </c>
      <c r="T113" s="55">
        <v>515.98463759700007</v>
      </c>
      <c r="U113" s="55">
        <v>0</v>
      </c>
      <c r="V113" s="55">
        <v>101.16130867223433</v>
      </c>
      <c r="W113" s="55">
        <f t="shared" si="11"/>
        <v>-414.82332892476575</v>
      </c>
    </row>
    <row r="114" spans="1:23" ht="21" customHeight="1" thickBot="1" x14ac:dyDescent="0.25">
      <c r="A114" s="54" t="s">
        <v>132</v>
      </c>
      <c r="B114" s="55">
        <v>45.786974893</v>
      </c>
      <c r="C114" s="55">
        <v>1186.8493579439998</v>
      </c>
      <c r="D114" s="56">
        <v>259.52478198400001</v>
      </c>
      <c r="E114" s="57">
        <v>238.57978475199999</v>
      </c>
      <c r="F114" s="57">
        <v>1730.740899573</v>
      </c>
      <c r="G114" s="55">
        <v>0</v>
      </c>
      <c r="H114" s="57">
        <v>1730.7408995737899</v>
      </c>
      <c r="I114" s="57">
        <f t="shared" si="9"/>
        <v>-7.8989614848978817E-10</v>
      </c>
      <c r="J114" s="55">
        <v>236.396445403</v>
      </c>
      <c r="K114" s="55">
        <v>57.351251853000001</v>
      </c>
      <c r="L114" s="55">
        <v>50.448898596000006</v>
      </c>
      <c r="M114" s="55">
        <v>344.19659585199997</v>
      </c>
      <c r="N114" s="55">
        <v>0</v>
      </c>
      <c r="O114" s="55" t="s">
        <v>174</v>
      </c>
      <c r="P114" s="57" t="e">
        <f t="shared" si="10"/>
        <v>#VALUE!</v>
      </c>
      <c r="Q114" s="55">
        <v>644.04739484999993</v>
      </c>
      <c r="R114" s="55">
        <v>332.64457176300004</v>
      </c>
      <c r="S114" s="55">
        <v>212.00268109200002</v>
      </c>
      <c r="T114" s="55">
        <v>1188.6946477050001</v>
      </c>
      <c r="U114" s="55">
        <v>0</v>
      </c>
      <c r="V114" s="55">
        <v>213.61740752023945</v>
      </c>
      <c r="W114" s="55">
        <f t="shared" si="11"/>
        <v>-975.07724018476063</v>
      </c>
    </row>
    <row r="115" spans="1:23" ht="21" customHeight="1" thickBot="1" x14ac:dyDescent="0.25">
      <c r="A115" s="54" t="s">
        <v>33</v>
      </c>
      <c r="B115" s="55">
        <v>207.990989117</v>
      </c>
      <c r="C115" s="55">
        <v>2939.1908048960008</v>
      </c>
      <c r="D115" s="56">
        <v>718.98792238199997</v>
      </c>
      <c r="E115" s="57">
        <v>619.86670507399992</v>
      </c>
      <c r="F115" s="57">
        <v>4486.0364214690007</v>
      </c>
      <c r="G115" s="55">
        <v>0</v>
      </c>
      <c r="H115" s="57">
        <v>4486.0364214680403</v>
      </c>
      <c r="I115" s="57">
        <f t="shared" si="9"/>
        <v>9.6042640507221222E-10</v>
      </c>
      <c r="J115" s="55">
        <v>129.39959971599995</v>
      </c>
      <c r="K115" s="55">
        <v>32.201708675999996</v>
      </c>
      <c r="L115" s="55">
        <v>29.388816670000001</v>
      </c>
      <c r="M115" s="55">
        <v>190.99012506199995</v>
      </c>
      <c r="N115" s="55">
        <v>0</v>
      </c>
      <c r="O115" s="55" t="s">
        <v>174</v>
      </c>
      <c r="P115" s="57" t="e">
        <f t="shared" si="10"/>
        <v>#VALUE!</v>
      </c>
      <c r="Q115" s="55">
        <v>1784.7263043430014</v>
      </c>
      <c r="R115" s="55">
        <v>699.57100486699983</v>
      </c>
      <c r="S115" s="55">
        <v>543.68782343699991</v>
      </c>
      <c r="T115" s="55">
        <v>3027.9851326470011</v>
      </c>
      <c r="U115" s="55">
        <v>0</v>
      </c>
      <c r="V115" s="55">
        <v>697.38046848716613</v>
      </c>
      <c r="W115" s="55">
        <f t="shared" si="11"/>
        <v>-2330.604664159835</v>
      </c>
    </row>
    <row r="116" spans="1:23" ht="21" customHeight="1" thickBot="1" x14ac:dyDescent="0.25">
      <c r="A116" s="54" t="s">
        <v>34</v>
      </c>
      <c r="B116" s="55">
        <v>385.72462525800006</v>
      </c>
      <c r="C116" s="55">
        <v>1952.8805544469997</v>
      </c>
      <c r="D116" s="56">
        <v>693.44514238500017</v>
      </c>
      <c r="E116" s="57">
        <v>492.34528188099989</v>
      </c>
      <c r="F116" s="57">
        <v>3524.3956039710001</v>
      </c>
      <c r="G116" s="55">
        <v>0</v>
      </c>
      <c r="H116" s="57">
        <v>3524.3956039711697</v>
      </c>
      <c r="I116" s="57">
        <f t="shared" si="9"/>
        <v>-1.6962076188065112E-10</v>
      </c>
      <c r="J116" s="55">
        <v>432.48876011100003</v>
      </c>
      <c r="K116" s="55">
        <v>100.445451307</v>
      </c>
      <c r="L116" s="55">
        <v>69.002493373000007</v>
      </c>
      <c r="M116" s="55">
        <v>601.93670479100001</v>
      </c>
      <c r="N116" s="55">
        <v>0</v>
      </c>
      <c r="O116" s="55" t="s">
        <v>174</v>
      </c>
      <c r="P116" s="57" t="e">
        <f t="shared" si="10"/>
        <v>#VALUE!</v>
      </c>
      <c r="Q116" s="55">
        <v>758.12251988899982</v>
      </c>
      <c r="R116" s="55">
        <v>623.31444801600014</v>
      </c>
      <c r="S116" s="55">
        <v>381.02719642399995</v>
      </c>
      <c r="T116" s="55">
        <v>1762.4641643289999</v>
      </c>
      <c r="U116" s="55">
        <v>0</v>
      </c>
      <c r="V116" s="55">
        <v>332.74797682921678</v>
      </c>
      <c r="W116" s="55">
        <f t="shared" si="11"/>
        <v>-1429.7161874997832</v>
      </c>
    </row>
    <row r="117" spans="1:23" ht="21" customHeight="1" thickBot="1" x14ac:dyDescent="0.25">
      <c r="A117" s="54" t="s">
        <v>133</v>
      </c>
      <c r="B117" s="55">
        <v>433.97299980599996</v>
      </c>
      <c r="C117" s="55">
        <v>1883.1820437240001</v>
      </c>
      <c r="D117" s="56">
        <v>364.22227307899993</v>
      </c>
      <c r="E117" s="57">
        <v>244.652365479</v>
      </c>
      <c r="F117" s="57">
        <v>2926.0296820880003</v>
      </c>
      <c r="G117" s="55">
        <v>0</v>
      </c>
      <c r="H117" s="57">
        <v>2926.0296820912599</v>
      </c>
      <c r="I117" s="57">
        <f t="shared" si="9"/>
        <v>-3.2596290111541748E-9</v>
      </c>
      <c r="J117" s="55">
        <v>271.89960839700001</v>
      </c>
      <c r="K117" s="55">
        <v>31.962051356</v>
      </c>
      <c r="L117" s="55">
        <v>9.5855602130000008</v>
      </c>
      <c r="M117" s="55">
        <v>313.44721996600003</v>
      </c>
      <c r="N117" s="55">
        <v>0</v>
      </c>
      <c r="O117" s="55" t="s">
        <v>174</v>
      </c>
      <c r="P117" s="57" t="e">
        <f t="shared" si="10"/>
        <v>#VALUE!</v>
      </c>
      <c r="Q117" s="55">
        <v>925.10978744399949</v>
      </c>
      <c r="R117" s="55">
        <v>262.65050200499996</v>
      </c>
      <c r="S117" s="55">
        <v>35.611574306000001</v>
      </c>
      <c r="T117" s="55">
        <v>1223.3718637549996</v>
      </c>
      <c r="U117" s="55">
        <v>0</v>
      </c>
      <c r="V117" s="55">
        <v>31.313216327247481</v>
      </c>
      <c r="W117" s="55">
        <f t="shared" si="11"/>
        <v>-1192.058647427752</v>
      </c>
    </row>
    <row r="118" spans="1:23" ht="21" customHeight="1" thickBot="1" x14ac:dyDescent="0.25">
      <c r="A118" s="54" t="s">
        <v>36</v>
      </c>
      <c r="B118" s="55">
        <v>18.177618265999996</v>
      </c>
      <c r="C118" s="55">
        <v>595.84704579600009</v>
      </c>
      <c r="D118" s="56">
        <v>261.49738679500001</v>
      </c>
      <c r="E118" s="57">
        <v>161.46059595699998</v>
      </c>
      <c r="F118" s="57">
        <v>1036.9826468140002</v>
      </c>
      <c r="G118" s="55">
        <v>0</v>
      </c>
      <c r="H118" s="57">
        <v>1036.9826468169101</v>
      </c>
      <c r="I118" s="57">
        <f t="shared" si="9"/>
        <v>-2.9099282983224839E-9</v>
      </c>
      <c r="J118" s="55">
        <v>248.11727980300003</v>
      </c>
      <c r="K118" s="55">
        <v>44.867768426999994</v>
      </c>
      <c r="L118" s="55">
        <v>28.878206645000002</v>
      </c>
      <c r="M118" s="55">
        <v>321.86325487500005</v>
      </c>
      <c r="N118" s="55">
        <v>0</v>
      </c>
      <c r="O118" s="55" t="s">
        <v>174</v>
      </c>
      <c r="P118" s="57" t="e">
        <f t="shared" si="10"/>
        <v>#VALUE!</v>
      </c>
      <c r="Q118" s="55">
        <v>447.41545300700011</v>
      </c>
      <c r="R118" s="55">
        <v>191.70880201299997</v>
      </c>
      <c r="S118" s="55">
        <v>232.393134879</v>
      </c>
      <c r="T118" s="55">
        <v>871.51738989900014</v>
      </c>
      <c r="U118" s="55">
        <v>0</v>
      </c>
      <c r="V118" s="55">
        <v>198.10800306964839</v>
      </c>
      <c r="W118" s="55">
        <f t="shared" si="11"/>
        <v>-673.40938682935177</v>
      </c>
    </row>
    <row r="119" spans="1:23" ht="21" customHeight="1" thickBot="1" x14ac:dyDescent="0.25">
      <c r="A119" s="54" t="s">
        <v>37</v>
      </c>
      <c r="B119" s="55">
        <v>374.45221745599997</v>
      </c>
      <c r="C119" s="55">
        <v>2136.4641805849997</v>
      </c>
      <c r="D119" s="56">
        <v>571.350003722</v>
      </c>
      <c r="E119" s="57">
        <v>507.18557503199997</v>
      </c>
      <c r="F119" s="57">
        <v>3589.4519767949996</v>
      </c>
      <c r="G119" s="55">
        <v>0</v>
      </c>
      <c r="H119" s="57">
        <v>3589.45197679075</v>
      </c>
      <c r="I119" s="57">
        <f t="shared" si="9"/>
        <v>4.2496139940340072E-9</v>
      </c>
      <c r="J119" s="55">
        <v>385.43049599299991</v>
      </c>
      <c r="K119" s="55">
        <v>86.091126141000004</v>
      </c>
      <c r="L119" s="55">
        <v>77.108440236000007</v>
      </c>
      <c r="M119" s="55">
        <v>548.63006236999991</v>
      </c>
      <c r="N119" s="55">
        <v>0</v>
      </c>
      <c r="O119" s="55" t="s">
        <v>174</v>
      </c>
      <c r="P119" s="57" t="e">
        <f t="shared" si="10"/>
        <v>#VALUE!</v>
      </c>
      <c r="Q119" s="55">
        <v>1673.3609417380007</v>
      </c>
      <c r="R119" s="55">
        <v>1019.288229903</v>
      </c>
      <c r="S119" s="55">
        <v>745.32197492300008</v>
      </c>
      <c r="T119" s="55">
        <v>3437.9711465640007</v>
      </c>
      <c r="U119" s="55">
        <v>0</v>
      </c>
      <c r="V119" s="55">
        <v>790.34809695475531</v>
      </c>
      <c r="W119" s="55">
        <f t="shared" si="11"/>
        <v>-2647.6230496092453</v>
      </c>
    </row>
    <row r="120" spans="1:23" ht="21" customHeight="1" thickBot="1" x14ac:dyDescent="0.25">
      <c r="A120" s="54" t="s">
        <v>38</v>
      </c>
      <c r="B120" s="55">
        <v>287.31095026000003</v>
      </c>
      <c r="C120" s="55">
        <v>2666.3573580709999</v>
      </c>
      <c r="D120" s="56">
        <v>704.40875351800003</v>
      </c>
      <c r="E120" s="57">
        <v>607.88870442300004</v>
      </c>
      <c r="F120" s="57">
        <v>4265.9657662720001</v>
      </c>
      <c r="G120" s="55">
        <v>0</v>
      </c>
      <c r="H120" s="57">
        <v>4265.9657662704503</v>
      </c>
      <c r="I120" s="57">
        <f t="shared" si="9"/>
        <v>1.5497789718210697E-9</v>
      </c>
      <c r="J120" s="55">
        <v>257.14946150999992</v>
      </c>
      <c r="K120" s="55">
        <v>66.501127625000009</v>
      </c>
      <c r="L120" s="55">
        <v>57.580926529999999</v>
      </c>
      <c r="M120" s="55">
        <v>381.23151566499996</v>
      </c>
      <c r="N120" s="55">
        <v>0</v>
      </c>
      <c r="O120" s="55" t="s">
        <v>174</v>
      </c>
      <c r="P120" s="57" t="e">
        <f t="shared" si="10"/>
        <v>#VALUE!</v>
      </c>
      <c r="Q120" s="55">
        <v>1603.3149236700003</v>
      </c>
      <c r="R120" s="55">
        <v>897.22408386600011</v>
      </c>
      <c r="S120" s="55">
        <v>722.3430951439999</v>
      </c>
      <c r="T120" s="55">
        <v>3222.8821026800006</v>
      </c>
      <c r="U120" s="55">
        <v>0</v>
      </c>
      <c r="V120" s="55">
        <v>942.92063660649785</v>
      </c>
      <c r="W120" s="55">
        <f t="shared" si="11"/>
        <v>-2279.9614660735028</v>
      </c>
    </row>
    <row r="121" spans="1:23" ht="21" customHeight="1" thickBot="1" x14ac:dyDescent="0.25">
      <c r="A121" s="54" t="s">
        <v>39</v>
      </c>
      <c r="B121" s="55">
        <v>244.22590668199999</v>
      </c>
      <c r="C121" s="55">
        <v>1756.4779798109998</v>
      </c>
      <c r="D121" s="56">
        <v>569.98834824300002</v>
      </c>
      <c r="E121" s="57">
        <v>363.13217204699998</v>
      </c>
      <c r="F121" s="57">
        <v>2933.8244067830001</v>
      </c>
      <c r="G121" s="55">
        <v>0</v>
      </c>
      <c r="H121" s="57">
        <v>2933.82440678175</v>
      </c>
      <c r="I121" s="57">
        <f t="shared" si="9"/>
        <v>1.2501004675868899E-9</v>
      </c>
      <c r="J121" s="55">
        <v>354.53214820399995</v>
      </c>
      <c r="K121" s="55">
        <v>84.24026731699999</v>
      </c>
      <c r="L121" s="55">
        <v>70.09971394099999</v>
      </c>
      <c r="M121" s="55">
        <v>508.87212946199992</v>
      </c>
      <c r="N121" s="55">
        <v>0</v>
      </c>
      <c r="O121" s="55" t="s">
        <v>174</v>
      </c>
      <c r="P121" s="57" t="e">
        <f t="shared" si="10"/>
        <v>#VALUE!</v>
      </c>
      <c r="Q121" s="55">
        <v>1592.3036310649998</v>
      </c>
      <c r="R121" s="55">
        <v>740.82201485300004</v>
      </c>
      <c r="S121" s="55">
        <v>415.87377558700001</v>
      </c>
      <c r="T121" s="55">
        <v>2748.9994215050001</v>
      </c>
      <c r="U121" s="55">
        <v>0</v>
      </c>
      <c r="V121" s="55">
        <v>636.60517752441376</v>
      </c>
      <c r="W121" s="55">
        <f t="shared" si="11"/>
        <v>-2112.3942439805865</v>
      </c>
    </row>
    <row r="122" spans="1:23" ht="21" customHeight="1" thickBot="1" x14ac:dyDescent="0.25">
      <c r="A122" s="54" t="s">
        <v>40</v>
      </c>
      <c r="B122" s="55">
        <v>79.510425822999991</v>
      </c>
      <c r="C122" s="55">
        <v>911.25937935200011</v>
      </c>
      <c r="D122" s="56">
        <v>364.64188264699999</v>
      </c>
      <c r="E122" s="57">
        <v>209.25858566799999</v>
      </c>
      <c r="F122" s="57">
        <v>1564.67027349</v>
      </c>
      <c r="G122" s="55">
        <v>0</v>
      </c>
      <c r="H122" s="57">
        <v>1564.6702734877699</v>
      </c>
      <c r="I122" s="57">
        <f t="shared" si="9"/>
        <v>2.23008100874722E-9</v>
      </c>
      <c r="J122" s="55">
        <v>58.326132549</v>
      </c>
      <c r="K122" s="55">
        <v>68.469880410000002</v>
      </c>
      <c r="L122" s="55">
        <v>10.575914618999999</v>
      </c>
      <c r="M122" s="55">
        <v>137.371927578</v>
      </c>
      <c r="N122" s="55">
        <v>0</v>
      </c>
      <c r="O122" s="55" t="s">
        <v>174</v>
      </c>
      <c r="P122" s="57" t="e">
        <f t="shared" si="10"/>
        <v>#VALUE!</v>
      </c>
      <c r="Q122" s="55">
        <v>426.63244771600017</v>
      </c>
      <c r="R122" s="55">
        <v>395.86305096300003</v>
      </c>
      <c r="S122" s="55">
        <v>149.26652057400003</v>
      </c>
      <c r="T122" s="55">
        <v>971.76201925300029</v>
      </c>
      <c r="U122" s="55">
        <v>0</v>
      </c>
      <c r="V122" s="55">
        <v>254.92219394793725</v>
      </c>
      <c r="W122" s="55">
        <f t="shared" si="11"/>
        <v>-716.83982530506307</v>
      </c>
    </row>
    <row r="123" spans="1:23" ht="20.100000000000001" customHeight="1" thickBot="1" x14ac:dyDescent="0.25">
      <c r="A123" s="58" t="s">
        <v>4</v>
      </c>
      <c r="B123" s="59">
        <v>182961.59283223999</v>
      </c>
      <c r="C123" s="59">
        <v>329186.29662852501</v>
      </c>
      <c r="D123" s="59">
        <v>135382.60159771101</v>
      </c>
      <c r="E123" s="59">
        <v>109449.07393814001</v>
      </c>
      <c r="F123" s="59">
        <v>756979.56499661587</v>
      </c>
      <c r="G123" s="59">
        <v>-17616.846082468997</v>
      </c>
      <c r="H123" s="59">
        <v>739362.71891414572</v>
      </c>
      <c r="I123" s="59">
        <f t="shared" si="9"/>
        <v>1.1641532182693481E-9</v>
      </c>
      <c r="J123" s="59">
        <v>34755.894207162011</v>
      </c>
      <c r="K123" s="59">
        <v>22911.859854607002</v>
      </c>
      <c r="L123" s="59">
        <v>14945.134939804997</v>
      </c>
      <c r="M123" s="59">
        <v>72612.889001574018</v>
      </c>
      <c r="N123" s="59">
        <v>0</v>
      </c>
      <c r="O123" s="59">
        <v>0</v>
      </c>
      <c r="P123" s="59">
        <f t="shared" si="10"/>
        <v>-72612.889001574018</v>
      </c>
      <c r="Q123" s="59">
        <v>138195.201329845</v>
      </c>
      <c r="R123" s="59">
        <v>131084.15931166604</v>
      </c>
      <c r="S123" s="59">
        <v>84562.086338574009</v>
      </c>
      <c r="T123" s="59">
        <v>353841.44698008499</v>
      </c>
      <c r="U123" s="59">
        <v>17616.846082474</v>
      </c>
      <c r="V123" s="59">
        <v>283709.91030202777</v>
      </c>
      <c r="W123" s="59">
        <f t="shared" si="11"/>
        <v>-87748.382760531225</v>
      </c>
    </row>
    <row r="125" spans="1:23" ht="27.95" customHeight="1" thickBot="1" x14ac:dyDescent="0.35">
      <c r="A125" s="51" t="s">
        <v>167</v>
      </c>
      <c r="M125" s="64"/>
      <c r="T125" s="30"/>
    </row>
    <row r="126" spans="1:23" ht="66.75" customHeight="1" thickBot="1" x14ac:dyDescent="0.25">
      <c r="A126" s="63">
        <v>2020</v>
      </c>
      <c r="B126" s="148" t="s">
        <v>108</v>
      </c>
      <c r="C126" s="148"/>
      <c r="D126" s="148"/>
      <c r="E126" s="148"/>
      <c r="F126" s="148"/>
      <c r="G126" s="148"/>
      <c r="H126" s="148"/>
      <c r="I126" s="148"/>
      <c r="J126" s="149" t="s">
        <v>100</v>
      </c>
      <c r="K126" s="149"/>
      <c r="L126" s="149"/>
      <c r="M126" s="149"/>
      <c r="N126" s="149"/>
      <c r="O126" s="149"/>
      <c r="P126" s="149"/>
      <c r="Q126" s="150" t="s">
        <v>104</v>
      </c>
      <c r="R126" s="150"/>
      <c r="S126" s="150"/>
      <c r="T126" s="150"/>
      <c r="U126" s="150"/>
      <c r="V126" s="150"/>
      <c r="W126" s="150"/>
    </row>
    <row r="127" spans="1:23" ht="99" customHeight="1" thickBot="1" x14ac:dyDescent="0.25">
      <c r="A127" s="52" t="s">
        <v>91</v>
      </c>
      <c r="B127" s="53" t="s">
        <v>106</v>
      </c>
      <c r="C127" s="53" t="s">
        <v>105</v>
      </c>
      <c r="D127" s="53" t="s">
        <v>102</v>
      </c>
      <c r="E127" s="53" t="s">
        <v>99</v>
      </c>
      <c r="F127" s="53" t="s">
        <v>113</v>
      </c>
      <c r="G127" s="53" t="s">
        <v>101</v>
      </c>
      <c r="H127" s="53" t="s">
        <v>107</v>
      </c>
      <c r="I127" s="53" t="s">
        <v>110</v>
      </c>
      <c r="J127" s="53" t="s">
        <v>105</v>
      </c>
      <c r="K127" s="53" t="s">
        <v>102</v>
      </c>
      <c r="L127" s="53" t="s">
        <v>99</v>
      </c>
      <c r="M127" s="53" t="s">
        <v>114</v>
      </c>
      <c r="N127" s="53" t="s">
        <v>101</v>
      </c>
      <c r="O127" s="53" t="s">
        <v>107</v>
      </c>
      <c r="P127" s="53" t="s">
        <v>110</v>
      </c>
      <c r="Q127" s="53" t="s">
        <v>105</v>
      </c>
      <c r="R127" s="53" t="s">
        <v>102</v>
      </c>
      <c r="S127" s="53" t="s">
        <v>99</v>
      </c>
      <c r="T127" s="53" t="s">
        <v>114</v>
      </c>
      <c r="U127" s="53" t="s">
        <v>101</v>
      </c>
      <c r="V127" s="53" t="s">
        <v>107</v>
      </c>
      <c r="W127" s="53" t="s">
        <v>165</v>
      </c>
    </row>
    <row r="128" spans="1:23" ht="21" customHeight="1" thickBot="1" x14ac:dyDescent="0.25">
      <c r="A128" s="54" t="s">
        <v>41</v>
      </c>
      <c r="B128" s="55">
        <v>1181.808737311</v>
      </c>
      <c r="C128" s="55">
        <v>3315.7058548290001</v>
      </c>
      <c r="D128" s="56">
        <v>1063.9410294510001</v>
      </c>
      <c r="E128" s="57">
        <v>1500.7569551829999</v>
      </c>
      <c r="F128" s="57">
        <v>7062.2125767740008</v>
      </c>
      <c r="G128" s="55">
        <v>-238.573108386</v>
      </c>
      <c r="H128" s="57">
        <v>6823.63946838633</v>
      </c>
      <c r="I128" s="57">
        <f t="shared" ref="I128:I147" si="12">+F128+G128-H128</f>
        <v>1.6707417671568692E-9</v>
      </c>
      <c r="J128" s="55">
        <v>320.134050452</v>
      </c>
      <c r="K128" s="55">
        <v>97.577747334999998</v>
      </c>
      <c r="L128" s="55">
        <v>203.08336068099999</v>
      </c>
      <c r="M128" s="55">
        <v>620.79515846799995</v>
      </c>
      <c r="N128" s="55">
        <v>0</v>
      </c>
      <c r="O128" s="55" t="s">
        <v>174</v>
      </c>
      <c r="P128" s="57" t="e">
        <f t="shared" ref="P128:P147" si="13">+-M128+N128+O128</f>
        <v>#VALUE!</v>
      </c>
      <c r="Q128" s="55">
        <v>965.01037538600031</v>
      </c>
      <c r="R128" s="55">
        <v>203.414036114</v>
      </c>
      <c r="S128" s="55">
        <v>631.64624196099999</v>
      </c>
      <c r="T128" s="55">
        <v>1800.0706534610003</v>
      </c>
      <c r="U128" s="55">
        <v>238.57310838600009</v>
      </c>
      <c r="V128" s="55">
        <v>2277.2168702336057</v>
      </c>
      <c r="W128" s="55">
        <f t="shared" ref="W128:W147" si="14">+V128-T128-U128</f>
        <v>238.5731083866053</v>
      </c>
    </row>
    <row r="129" spans="1:23" ht="21" customHeight="1" thickBot="1" x14ac:dyDescent="0.25">
      <c r="A129" s="54" t="s">
        <v>45</v>
      </c>
      <c r="B129" s="55">
        <v>3452.1870835770001</v>
      </c>
      <c r="C129" s="55">
        <v>2868.9801172959997</v>
      </c>
      <c r="D129" s="56">
        <v>2721.6519823009999</v>
      </c>
      <c r="E129" s="57">
        <v>1549.2550723930001</v>
      </c>
      <c r="F129" s="57">
        <v>10592.074255567</v>
      </c>
      <c r="G129" s="55">
        <v>0</v>
      </c>
      <c r="H129" s="57">
        <v>10592.0742555664</v>
      </c>
      <c r="I129" s="57">
        <f t="shared" si="12"/>
        <v>6.0026650317013264E-10</v>
      </c>
      <c r="J129" s="55">
        <v>245.52309677700003</v>
      </c>
      <c r="K129" s="55">
        <v>462.20726676300006</v>
      </c>
      <c r="L129" s="55">
        <v>183.18982002300001</v>
      </c>
      <c r="M129" s="55">
        <v>890.92018356300014</v>
      </c>
      <c r="N129" s="55">
        <v>0</v>
      </c>
      <c r="O129" s="55" t="s">
        <v>174</v>
      </c>
      <c r="P129" s="57" t="e">
        <f t="shared" si="13"/>
        <v>#VALUE!</v>
      </c>
      <c r="Q129" s="55">
        <v>2784.8544861240007</v>
      </c>
      <c r="R129" s="55">
        <v>4076.9135461670003</v>
      </c>
      <c r="S129" s="55">
        <v>2577.128536445</v>
      </c>
      <c r="T129" s="55">
        <v>9438.8965687360014</v>
      </c>
      <c r="U129" s="55">
        <v>0</v>
      </c>
      <c r="V129" s="55">
        <v>8209.5725812903474</v>
      </c>
      <c r="W129" s="55">
        <f t="shared" si="14"/>
        <v>-1229.323987445654</v>
      </c>
    </row>
    <row r="130" spans="1:23" ht="21" customHeight="1" thickBot="1" x14ac:dyDescent="0.25">
      <c r="A130" s="54" t="s">
        <v>48</v>
      </c>
      <c r="B130" s="55">
        <v>1305.9096351130001</v>
      </c>
      <c r="C130" s="55">
        <v>1093.5698723900002</v>
      </c>
      <c r="D130" s="56">
        <v>466.70860816700008</v>
      </c>
      <c r="E130" s="57">
        <v>379.82066234500007</v>
      </c>
      <c r="F130" s="57">
        <v>3246.0087780150006</v>
      </c>
      <c r="G130" s="55">
        <v>-88.365539728999991</v>
      </c>
      <c r="H130" s="57">
        <v>3157.6432382871299</v>
      </c>
      <c r="I130" s="57">
        <f t="shared" si="12"/>
        <v>-1.1291376722510904E-9</v>
      </c>
      <c r="J130" s="55">
        <v>241.63494046999998</v>
      </c>
      <c r="K130" s="55">
        <v>120.26746987899998</v>
      </c>
      <c r="L130" s="55">
        <v>73.277386579999998</v>
      </c>
      <c r="M130" s="55">
        <v>435.17979692899996</v>
      </c>
      <c r="N130" s="55">
        <v>0</v>
      </c>
      <c r="O130" s="55" t="s">
        <v>174</v>
      </c>
      <c r="P130" s="57" t="e">
        <f t="shared" si="13"/>
        <v>#VALUE!</v>
      </c>
      <c r="Q130" s="55">
        <v>771.42206261699994</v>
      </c>
      <c r="R130" s="55">
        <v>526.20261741100001</v>
      </c>
      <c r="S130" s="55">
        <v>358.063468581</v>
      </c>
      <c r="T130" s="55">
        <v>1655.6881486089999</v>
      </c>
      <c r="U130" s="55">
        <v>88.365539728999948</v>
      </c>
      <c r="V130" s="55">
        <v>1832.4192280669997</v>
      </c>
      <c r="W130" s="55">
        <f t="shared" si="14"/>
        <v>88.365539728999892</v>
      </c>
    </row>
    <row r="131" spans="1:23" ht="21" customHeight="1" thickBot="1" x14ac:dyDescent="0.25">
      <c r="A131" s="54" t="s">
        <v>121</v>
      </c>
      <c r="B131" s="55">
        <v>1738.3597034499999</v>
      </c>
      <c r="C131" s="55">
        <v>1909.4218232860005</v>
      </c>
      <c r="D131" s="56">
        <v>1751.6039080179999</v>
      </c>
      <c r="E131" s="57">
        <v>3189.895373716</v>
      </c>
      <c r="F131" s="57">
        <v>8589.2808084700009</v>
      </c>
      <c r="G131" s="55">
        <v>-445.018845951</v>
      </c>
      <c r="H131" s="57">
        <v>8144.2619625125999</v>
      </c>
      <c r="I131" s="57">
        <f t="shared" si="12"/>
        <v>6.4010237110778689E-9</v>
      </c>
      <c r="J131" s="55">
        <v>97.824143545999988</v>
      </c>
      <c r="K131" s="55">
        <v>78.394239242000012</v>
      </c>
      <c r="L131" s="55">
        <v>196.90470788800002</v>
      </c>
      <c r="M131" s="55">
        <v>373.12309067600006</v>
      </c>
      <c r="N131" s="55">
        <v>0</v>
      </c>
      <c r="O131" s="55" t="s">
        <v>174</v>
      </c>
      <c r="P131" s="57" t="e">
        <f t="shared" si="13"/>
        <v>#VALUE!</v>
      </c>
      <c r="Q131" s="55">
        <v>652.937148654</v>
      </c>
      <c r="R131" s="55">
        <v>631.99571819899995</v>
      </c>
      <c r="S131" s="55">
        <v>1314.0694729710001</v>
      </c>
      <c r="T131" s="55">
        <v>2599.002339824</v>
      </c>
      <c r="U131" s="55">
        <v>445.01884595200005</v>
      </c>
      <c r="V131" s="55">
        <v>3489.0400317272629</v>
      </c>
      <c r="W131" s="55">
        <f t="shared" si="14"/>
        <v>445.01884595126279</v>
      </c>
    </row>
    <row r="132" spans="1:23" ht="21" customHeight="1" thickBot="1" x14ac:dyDescent="0.25">
      <c r="A132" s="54" t="s">
        <v>122</v>
      </c>
      <c r="B132" s="55">
        <v>2306.4653872029994</v>
      </c>
      <c r="C132" s="55">
        <v>1802.1273025329999</v>
      </c>
      <c r="D132" s="56">
        <v>1445.4588649579998</v>
      </c>
      <c r="E132" s="57">
        <v>864.49753569500012</v>
      </c>
      <c r="F132" s="57">
        <v>6418.5490903889995</v>
      </c>
      <c r="G132" s="55">
        <v>-196.27888835600001</v>
      </c>
      <c r="H132" s="57">
        <v>6222.2702020289598</v>
      </c>
      <c r="I132" s="57">
        <f t="shared" si="12"/>
        <v>4.0399754652753472E-9</v>
      </c>
      <c r="J132" s="55">
        <v>218.54375821399998</v>
      </c>
      <c r="K132" s="55">
        <v>783.3527424319999</v>
      </c>
      <c r="L132" s="55">
        <v>174.00983456099999</v>
      </c>
      <c r="M132" s="55">
        <v>1175.906335207</v>
      </c>
      <c r="N132" s="55">
        <v>0</v>
      </c>
      <c r="O132" s="55" t="s">
        <v>174</v>
      </c>
      <c r="P132" s="57" t="e">
        <f t="shared" si="13"/>
        <v>#VALUE!</v>
      </c>
      <c r="Q132" s="55">
        <v>1655.8383940919996</v>
      </c>
      <c r="R132" s="55">
        <v>2118.4266002670001</v>
      </c>
      <c r="S132" s="55">
        <v>1182.2126279850002</v>
      </c>
      <c r="T132" s="55">
        <v>4956.4776223439994</v>
      </c>
      <c r="U132" s="55">
        <v>196.27888835500005</v>
      </c>
      <c r="V132" s="55">
        <v>5349.035399057243</v>
      </c>
      <c r="W132" s="55">
        <f t="shared" si="14"/>
        <v>196.27888835824353</v>
      </c>
    </row>
    <row r="133" spans="1:23" ht="21" customHeight="1" thickBot="1" x14ac:dyDescent="0.25">
      <c r="A133" s="54" t="s">
        <v>123</v>
      </c>
      <c r="B133" s="55">
        <v>3726.2611547669994</v>
      </c>
      <c r="C133" s="55">
        <v>4148.7392204639991</v>
      </c>
      <c r="D133" s="56">
        <v>1453.9933450859999</v>
      </c>
      <c r="E133" s="57">
        <v>1377.0811027520001</v>
      </c>
      <c r="F133" s="57">
        <v>10706.074823068999</v>
      </c>
      <c r="G133" s="55">
        <v>-2790.631621038</v>
      </c>
      <c r="H133" s="57">
        <v>7915.4432020300801</v>
      </c>
      <c r="I133" s="57">
        <f t="shared" si="12"/>
        <v>9.1858964879065752E-10</v>
      </c>
      <c r="J133" s="55">
        <v>381.269027806</v>
      </c>
      <c r="K133" s="55">
        <v>87.777920899999998</v>
      </c>
      <c r="L133" s="55">
        <v>101.18980020200001</v>
      </c>
      <c r="M133" s="55">
        <v>570.23674890799998</v>
      </c>
      <c r="N133" s="55">
        <v>0</v>
      </c>
      <c r="O133" s="55" t="s">
        <v>174</v>
      </c>
      <c r="P133" s="57" t="e">
        <f t="shared" si="13"/>
        <v>#VALUE!</v>
      </c>
      <c r="Q133" s="55">
        <v>1111.3678747359993</v>
      </c>
      <c r="R133" s="55">
        <v>528.28668994399993</v>
      </c>
      <c r="S133" s="55">
        <v>1498.5703115689996</v>
      </c>
      <c r="T133" s="55">
        <v>3138.224876248999</v>
      </c>
      <c r="U133" s="55">
        <v>2790.631621038</v>
      </c>
      <c r="V133" s="55">
        <v>8719.4881183221914</v>
      </c>
      <c r="W133" s="55">
        <f t="shared" si="14"/>
        <v>2790.6316210351924</v>
      </c>
    </row>
    <row r="134" spans="1:23" ht="21" customHeight="1" thickBot="1" x14ac:dyDescent="0.25">
      <c r="A134" s="54" t="s">
        <v>52</v>
      </c>
      <c r="B134" s="55">
        <v>2483.007416771</v>
      </c>
      <c r="C134" s="55">
        <v>3702.747118456999</v>
      </c>
      <c r="D134" s="56">
        <v>1760.643009781</v>
      </c>
      <c r="E134" s="57">
        <v>1530.430504423</v>
      </c>
      <c r="F134" s="57">
        <v>9476.8280494319988</v>
      </c>
      <c r="G134" s="55">
        <v>0</v>
      </c>
      <c r="H134" s="57">
        <v>9476.8280494263799</v>
      </c>
      <c r="I134" s="57">
        <f t="shared" si="12"/>
        <v>5.6188582675531507E-9</v>
      </c>
      <c r="J134" s="55">
        <v>309.887725639</v>
      </c>
      <c r="K134" s="55">
        <v>288.98014158600006</v>
      </c>
      <c r="L134" s="55">
        <v>260.68373357899998</v>
      </c>
      <c r="M134" s="55">
        <v>859.55160080400003</v>
      </c>
      <c r="N134" s="55">
        <v>0</v>
      </c>
      <c r="O134" s="55" t="s">
        <v>174</v>
      </c>
      <c r="P134" s="57" t="e">
        <f t="shared" si="13"/>
        <v>#VALUE!</v>
      </c>
      <c r="Q134" s="55">
        <v>2903.5327911359987</v>
      </c>
      <c r="R134" s="55">
        <v>2669.2258118059995</v>
      </c>
      <c r="S134" s="55">
        <v>2485.7269632439998</v>
      </c>
      <c r="T134" s="55">
        <v>8058.4855661859983</v>
      </c>
      <c r="U134" s="55">
        <v>0</v>
      </c>
      <c r="V134" s="55">
        <v>7339.2507519877208</v>
      </c>
      <c r="W134" s="55">
        <f t="shared" si="14"/>
        <v>-719.23481419827749</v>
      </c>
    </row>
    <row r="135" spans="1:23" ht="21" customHeight="1" thickBot="1" x14ac:dyDescent="0.25">
      <c r="A135" s="54" t="s">
        <v>56</v>
      </c>
      <c r="B135" s="55">
        <v>1889.9292395370003</v>
      </c>
      <c r="C135" s="55">
        <v>2658.9046614230006</v>
      </c>
      <c r="D135" s="56">
        <v>1702.0187532689999</v>
      </c>
      <c r="E135" s="57">
        <v>1833.6161124319999</v>
      </c>
      <c r="F135" s="57">
        <v>8084.4687666610007</v>
      </c>
      <c r="G135" s="55">
        <v>0</v>
      </c>
      <c r="H135" s="57">
        <v>8084.4687666598402</v>
      </c>
      <c r="I135" s="57">
        <f t="shared" si="12"/>
        <v>1.1605152394622564E-9</v>
      </c>
      <c r="J135" s="55">
        <v>164.17380677300005</v>
      </c>
      <c r="K135" s="55">
        <v>114.06222008499999</v>
      </c>
      <c r="L135" s="55">
        <v>203.587359612</v>
      </c>
      <c r="M135" s="55">
        <v>481.82338647000006</v>
      </c>
      <c r="N135" s="55">
        <v>0</v>
      </c>
      <c r="O135" s="55" t="s">
        <v>174</v>
      </c>
      <c r="P135" s="57" t="e">
        <f t="shared" si="13"/>
        <v>#VALUE!</v>
      </c>
      <c r="Q135" s="55">
        <v>1058.1544270390004</v>
      </c>
      <c r="R135" s="55">
        <v>974.7665424359999</v>
      </c>
      <c r="S135" s="55">
        <v>1160.5774212449999</v>
      </c>
      <c r="T135" s="55">
        <v>3193.4983907200003</v>
      </c>
      <c r="U135" s="55">
        <v>0</v>
      </c>
      <c r="V135" s="55">
        <v>2764.1027079317928</v>
      </c>
      <c r="W135" s="55">
        <f t="shared" si="14"/>
        <v>-429.39568278820752</v>
      </c>
    </row>
    <row r="136" spans="1:23" ht="20.100000000000001" customHeight="1" thickBot="1" x14ac:dyDescent="0.25">
      <c r="A136" s="54" t="s">
        <v>58</v>
      </c>
      <c r="B136" s="55">
        <v>1389.816081915</v>
      </c>
      <c r="C136" s="55">
        <v>1261.8252872349999</v>
      </c>
      <c r="D136" s="56">
        <v>970.37265033199992</v>
      </c>
      <c r="E136" s="57">
        <v>545.82639118299994</v>
      </c>
      <c r="F136" s="57">
        <v>4167.8404106649996</v>
      </c>
      <c r="G136" s="55">
        <v>0</v>
      </c>
      <c r="H136" s="57">
        <v>4167.8404106707494</v>
      </c>
      <c r="I136" s="57">
        <f t="shared" si="12"/>
        <v>-5.7498255046084523E-9</v>
      </c>
      <c r="J136" s="55">
        <v>120.20050763899997</v>
      </c>
      <c r="K136" s="55">
        <v>139.59374736699999</v>
      </c>
      <c r="L136" s="55">
        <v>74.562107644999998</v>
      </c>
      <c r="M136" s="55">
        <v>334.35636265099993</v>
      </c>
      <c r="N136" s="55">
        <v>0</v>
      </c>
      <c r="O136" s="55" t="s">
        <v>174</v>
      </c>
      <c r="P136" s="57" t="e">
        <f t="shared" si="13"/>
        <v>#VALUE!</v>
      </c>
      <c r="Q136" s="55">
        <v>509.36644539599996</v>
      </c>
      <c r="R136" s="55">
        <v>1452.107615313</v>
      </c>
      <c r="S136" s="55">
        <v>359.59210680699999</v>
      </c>
      <c r="T136" s="55">
        <v>2321.066167516</v>
      </c>
      <c r="U136" s="55">
        <v>0</v>
      </c>
      <c r="V136" s="55">
        <v>1606.7259853592427</v>
      </c>
      <c r="W136" s="55">
        <f t="shared" si="14"/>
        <v>-714.34018215675724</v>
      </c>
    </row>
    <row r="137" spans="1:23" ht="20.100000000000001" customHeight="1" thickBot="1" x14ac:dyDescent="0.25">
      <c r="A137" s="54" t="s">
        <v>59</v>
      </c>
      <c r="B137" s="55">
        <v>2251.5986492050001</v>
      </c>
      <c r="C137" s="55">
        <v>1093.8864019860002</v>
      </c>
      <c r="D137" s="56">
        <v>860.12682935400005</v>
      </c>
      <c r="E137" s="57">
        <v>1347.9798291500001</v>
      </c>
      <c r="F137" s="57">
        <v>5553.5917096950006</v>
      </c>
      <c r="G137" s="55">
        <v>-227.92696001000002</v>
      </c>
      <c r="H137" s="57">
        <v>5325.6647496851801</v>
      </c>
      <c r="I137" s="57">
        <f t="shared" si="12"/>
        <v>-1.7917045624926686E-10</v>
      </c>
      <c r="J137" s="55">
        <v>273.60336054100003</v>
      </c>
      <c r="K137" s="55">
        <v>213.50567445300001</v>
      </c>
      <c r="L137" s="55">
        <v>370.10821701400005</v>
      </c>
      <c r="M137" s="55">
        <v>857.21725200800006</v>
      </c>
      <c r="N137" s="55">
        <v>0</v>
      </c>
      <c r="O137" s="55" t="s">
        <v>174</v>
      </c>
      <c r="P137" s="57" t="e">
        <f t="shared" si="13"/>
        <v>#VALUE!</v>
      </c>
      <c r="Q137" s="55">
        <v>1071.0596118860003</v>
      </c>
      <c r="R137" s="55">
        <v>1307.6762437820003</v>
      </c>
      <c r="S137" s="55">
        <v>1863.909607582</v>
      </c>
      <c r="T137" s="55">
        <v>4242.6454632500008</v>
      </c>
      <c r="U137" s="55">
        <v>227.92696001099989</v>
      </c>
      <c r="V137" s="55">
        <v>4698.4993832740001</v>
      </c>
      <c r="W137" s="55">
        <f t="shared" si="14"/>
        <v>227.92696001299942</v>
      </c>
    </row>
    <row r="138" spans="1:23" ht="20.100000000000001" customHeight="1" thickBot="1" x14ac:dyDescent="0.25">
      <c r="A138" s="54" t="s">
        <v>62</v>
      </c>
      <c r="B138" s="55">
        <v>2998.7955421010006</v>
      </c>
      <c r="C138" s="55">
        <v>3835.7780998429994</v>
      </c>
      <c r="D138" s="56">
        <v>3602.2140716530002</v>
      </c>
      <c r="E138" s="57">
        <v>1886.9398542460001</v>
      </c>
      <c r="F138" s="57">
        <v>12323.727567843001</v>
      </c>
      <c r="G138" s="55">
        <v>0</v>
      </c>
      <c r="H138" s="57">
        <v>12323.7275678408</v>
      </c>
      <c r="I138" s="57">
        <f t="shared" si="12"/>
        <v>2.2009771782904863E-9</v>
      </c>
      <c r="J138" s="55">
        <v>35.405413236000008</v>
      </c>
      <c r="K138" s="55">
        <v>95.541261914999993</v>
      </c>
      <c r="L138" s="55">
        <v>92.534396827999998</v>
      </c>
      <c r="M138" s="55">
        <v>223.48107197900001</v>
      </c>
      <c r="N138" s="55">
        <v>0</v>
      </c>
      <c r="O138" s="55" t="s">
        <v>174</v>
      </c>
      <c r="P138" s="57" t="e">
        <f t="shared" si="13"/>
        <v>#VALUE!</v>
      </c>
      <c r="Q138" s="55">
        <v>2262.7614174459995</v>
      </c>
      <c r="R138" s="55">
        <v>11459.690147799998</v>
      </c>
      <c r="S138" s="55">
        <v>2942.3686543320005</v>
      </c>
      <c r="T138" s="55">
        <v>16664.820219577996</v>
      </c>
      <c r="U138" s="55">
        <v>0</v>
      </c>
      <c r="V138" s="55">
        <v>8631.6158856111506</v>
      </c>
      <c r="W138" s="55">
        <f t="shared" si="14"/>
        <v>-8033.2043339668453</v>
      </c>
    </row>
    <row r="139" spans="1:23" ht="20.100000000000001" customHeight="1" thickBot="1" x14ac:dyDescent="0.25">
      <c r="A139" s="54" t="s">
        <v>63</v>
      </c>
      <c r="B139" s="55">
        <v>3248.142871909</v>
      </c>
      <c r="C139" s="55">
        <v>6283.1998822589994</v>
      </c>
      <c r="D139" s="56">
        <v>4205.7708682559996</v>
      </c>
      <c r="E139" s="57">
        <v>1664.612648974</v>
      </c>
      <c r="F139" s="57">
        <v>15401.726271397998</v>
      </c>
      <c r="G139" s="55">
        <v>-843.59055431499996</v>
      </c>
      <c r="H139" s="57">
        <v>14558.1357170805</v>
      </c>
      <c r="I139" s="57">
        <f t="shared" si="12"/>
        <v>2.4974724510684609E-9</v>
      </c>
      <c r="J139" s="55">
        <v>296.06526622199999</v>
      </c>
      <c r="K139" s="55">
        <v>483.22761974100001</v>
      </c>
      <c r="L139" s="55">
        <v>257.71201491099998</v>
      </c>
      <c r="M139" s="55">
        <v>1037.004900874</v>
      </c>
      <c r="N139" s="55">
        <v>0</v>
      </c>
      <c r="O139" s="55" t="s">
        <v>174</v>
      </c>
      <c r="P139" s="57" t="e">
        <f t="shared" si="13"/>
        <v>#VALUE!</v>
      </c>
      <c r="Q139" s="55">
        <v>4252.2739077380011</v>
      </c>
      <c r="R139" s="55">
        <v>6391.2153280959992</v>
      </c>
      <c r="S139" s="55">
        <v>2451.5466929939998</v>
      </c>
      <c r="T139" s="55">
        <v>13095.035928828</v>
      </c>
      <c r="U139" s="55">
        <v>843.59055431599984</v>
      </c>
      <c r="V139" s="55">
        <v>14782.217037454087</v>
      </c>
      <c r="W139" s="55">
        <f t="shared" si="14"/>
        <v>843.5905543100879</v>
      </c>
    </row>
    <row r="140" spans="1:23" ht="20.100000000000001" customHeight="1" thickBot="1" x14ac:dyDescent="0.25">
      <c r="A140" s="54" t="s">
        <v>124</v>
      </c>
      <c r="B140" s="55">
        <v>7984.7280550620007</v>
      </c>
      <c r="C140" s="55">
        <v>12027.402661639</v>
      </c>
      <c r="D140" s="56">
        <v>8456.5402150949976</v>
      </c>
      <c r="E140" s="57">
        <v>3727.1210799089999</v>
      </c>
      <c r="F140" s="57">
        <v>32195.792011704998</v>
      </c>
      <c r="G140" s="55">
        <v>-3580.0634220649999</v>
      </c>
      <c r="H140" s="57">
        <v>28615.728589640301</v>
      </c>
      <c r="I140" s="57">
        <f t="shared" si="12"/>
        <v>-3.0195224098861217E-10</v>
      </c>
      <c r="J140" s="55">
        <v>954.79614553099987</v>
      </c>
      <c r="K140" s="55">
        <v>2256.8791660330003</v>
      </c>
      <c r="L140" s="55">
        <v>635.06500847399991</v>
      </c>
      <c r="M140" s="55">
        <v>3846.7403200380004</v>
      </c>
      <c r="N140" s="55">
        <v>0</v>
      </c>
      <c r="O140" s="55" t="s">
        <v>174</v>
      </c>
      <c r="P140" s="57" t="e">
        <f t="shared" si="13"/>
        <v>#VALUE!</v>
      </c>
      <c r="Q140" s="55">
        <v>6703.1158072770004</v>
      </c>
      <c r="R140" s="55">
        <v>12052.714252276999</v>
      </c>
      <c r="S140" s="55">
        <v>6179.6220343369987</v>
      </c>
      <c r="T140" s="55">
        <v>24935.452093890999</v>
      </c>
      <c r="U140" s="55">
        <v>3580.063422063</v>
      </c>
      <c r="V140" s="55">
        <v>32095.578938024384</v>
      </c>
      <c r="W140" s="55">
        <f t="shared" si="14"/>
        <v>3580.0634220703851</v>
      </c>
    </row>
    <row r="141" spans="1:23" ht="20.100000000000001" customHeight="1" thickBot="1" x14ac:dyDescent="0.25">
      <c r="A141" s="54" t="s">
        <v>65</v>
      </c>
      <c r="B141" s="55">
        <v>4202.0156951590006</v>
      </c>
      <c r="C141" s="55">
        <v>9601.6439501099994</v>
      </c>
      <c r="D141" s="56">
        <v>8605.5750916309989</v>
      </c>
      <c r="E141" s="57">
        <v>3623.059853964</v>
      </c>
      <c r="F141" s="57">
        <v>26032.294590863999</v>
      </c>
      <c r="G141" s="55">
        <v>-1474.5932081389999</v>
      </c>
      <c r="H141" s="57">
        <v>24557.701382726798</v>
      </c>
      <c r="I141" s="57">
        <f t="shared" si="12"/>
        <v>-1.7971615307033062E-9</v>
      </c>
      <c r="J141" s="55">
        <v>883.50056472999995</v>
      </c>
      <c r="K141" s="55">
        <v>1023.405601444</v>
      </c>
      <c r="L141" s="55">
        <v>1060.8980081870002</v>
      </c>
      <c r="M141" s="55">
        <v>2967.8041743610002</v>
      </c>
      <c r="N141" s="55">
        <v>0</v>
      </c>
      <c r="O141" s="55" t="s">
        <v>174</v>
      </c>
      <c r="P141" s="57" t="e">
        <f t="shared" si="13"/>
        <v>#VALUE!</v>
      </c>
      <c r="Q141" s="55">
        <v>4836.8985935649998</v>
      </c>
      <c r="R141" s="55">
        <v>7198.2838672710004</v>
      </c>
      <c r="S141" s="55">
        <v>5166.3584381779992</v>
      </c>
      <c r="T141" s="55">
        <v>17201.540899013999</v>
      </c>
      <c r="U141" s="55">
        <v>1474.5932081379999</v>
      </c>
      <c r="V141" s="55">
        <v>20150.72731528966</v>
      </c>
      <c r="W141" s="55">
        <f t="shared" si="14"/>
        <v>1474.5932081376611</v>
      </c>
    </row>
    <row r="142" spans="1:23" ht="20.100000000000001" customHeight="1" thickBot="1" x14ac:dyDescent="0.25">
      <c r="A142" s="54" t="s">
        <v>66</v>
      </c>
      <c r="B142" s="55">
        <v>4359.782307466</v>
      </c>
      <c r="C142" s="55">
        <f>2570.577+10548.269833642</f>
        <v>13118.846833642001</v>
      </c>
      <c r="D142" s="56">
        <v>8160.4609595780003</v>
      </c>
      <c r="E142" s="57">
        <v>6679.9551360600008</v>
      </c>
      <c r="F142" s="57">
        <f>+B142+C142+D142+E142</f>
        <v>32319.045236746002</v>
      </c>
      <c r="G142" s="55">
        <v>-6525.3575589320008</v>
      </c>
      <c r="H142" s="57">
        <f>2570.755+23223.1106778104</f>
        <v>25793.865677810401</v>
      </c>
      <c r="I142" s="57">
        <f t="shared" si="12"/>
        <v>-0.17799999640192254</v>
      </c>
      <c r="J142" s="55">
        <v>551.56325764999985</v>
      </c>
      <c r="K142" s="55">
        <v>1179.3629930080001</v>
      </c>
      <c r="L142" s="55">
        <v>273.73808762999994</v>
      </c>
      <c r="M142" s="55">
        <v>2004.6643382879997</v>
      </c>
      <c r="N142" s="55">
        <v>0</v>
      </c>
      <c r="O142" s="55" t="s">
        <v>174</v>
      </c>
      <c r="P142" s="57" t="e">
        <f t="shared" si="13"/>
        <v>#VALUE!</v>
      </c>
      <c r="Q142" s="55">
        <v>3978.494881563</v>
      </c>
      <c r="R142" s="55">
        <v>9423.9849819110004</v>
      </c>
      <c r="S142" s="55">
        <v>4686.3365074989997</v>
      </c>
      <c r="T142" s="55">
        <v>18088.816370973</v>
      </c>
      <c r="U142" s="55">
        <v>6525.3575589319989</v>
      </c>
      <c r="V142" s="55">
        <v>31139.531488833418</v>
      </c>
      <c r="W142" s="55">
        <f t="shared" si="14"/>
        <v>6525.3575589284192</v>
      </c>
    </row>
    <row r="143" spans="1:23" ht="20.100000000000001" customHeight="1" thickBot="1" x14ac:dyDescent="0.25">
      <c r="A143" s="54" t="s">
        <v>67</v>
      </c>
      <c r="B143" s="55">
        <v>2897.4121627979998</v>
      </c>
      <c r="C143" s="55">
        <v>5997.551615356002</v>
      </c>
      <c r="D143" s="56">
        <v>4051.0724279559995</v>
      </c>
      <c r="E143" s="57">
        <v>1878.5209983320001</v>
      </c>
      <c r="F143" s="57">
        <v>14824.557204442002</v>
      </c>
      <c r="G143" s="55">
        <v>-484.42799069599999</v>
      </c>
      <c r="H143" s="57">
        <v>14340.129213746301</v>
      </c>
      <c r="I143" s="57">
        <f t="shared" si="12"/>
        <v>-2.9831426218152046E-10</v>
      </c>
      <c r="J143" s="55">
        <v>455.78133256899991</v>
      </c>
      <c r="K143" s="55">
        <v>1135.044884357</v>
      </c>
      <c r="L143" s="55">
        <v>404.71812665299996</v>
      </c>
      <c r="M143" s="55">
        <v>1995.5443435789998</v>
      </c>
      <c r="N143" s="55">
        <v>0</v>
      </c>
      <c r="O143" s="55" t="s">
        <v>174</v>
      </c>
      <c r="P143" s="57" t="e">
        <f t="shared" si="13"/>
        <v>#VALUE!</v>
      </c>
      <c r="Q143" s="55">
        <v>8783.5094797090023</v>
      </c>
      <c r="R143" s="55">
        <v>8335.3422939680004</v>
      </c>
      <c r="S143" s="55">
        <v>4110.2937033460003</v>
      </c>
      <c r="T143" s="55">
        <v>21229.145477023005</v>
      </c>
      <c r="U143" s="55">
        <v>484.42799069700015</v>
      </c>
      <c r="V143" s="55">
        <v>22198.001458415456</v>
      </c>
      <c r="W143" s="55">
        <f t="shared" si="14"/>
        <v>484.42799069545106</v>
      </c>
    </row>
    <row r="144" spans="1:23" ht="20.100000000000001" customHeight="1" thickBot="1" x14ac:dyDescent="0.25">
      <c r="A144" s="54" t="s">
        <v>68</v>
      </c>
      <c r="B144" s="55">
        <v>2040.2903784300001</v>
      </c>
      <c r="C144" s="55">
        <v>1610.9590907800005</v>
      </c>
      <c r="D144" s="56">
        <v>1411.9956340189999</v>
      </c>
      <c r="E144" s="57">
        <v>1156.2722895070001</v>
      </c>
      <c r="F144" s="57">
        <v>6219.5173927360011</v>
      </c>
      <c r="G144" s="55">
        <v>0</v>
      </c>
      <c r="H144" s="57">
        <v>6219.5173927385104</v>
      </c>
      <c r="I144" s="57">
        <f t="shared" si="12"/>
        <v>-2.509295882191509E-9</v>
      </c>
      <c r="J144" s="55">
        <v>131.22847401200002</v>
      </c>
      <c r="K144" s="55">
        <v>348.16620467900003</v>
      </c>
      <c r="L144" s="55">
        <v>119.768953181</v>
      </c>
      <c r="M144" s="55">
        <v>599.163631872</v>
      </c>
      <c r="N144" s="55">
        <v>0</v>
      </c>
      <c r="O144" s="55" t="s">
        <v>174</v>
      </c>
      <c r="P144" s="57" t="e">
        <f t="shared" si="13"/>
        <v>#VALUE!</v>
      </c>
      <c r="Q144" s="55">
        <v>842.6393724230004</v>
      </c>
      <c r="R144" s="55">
        <v>1651.4921038259999</v>
      </c>
      <c r="S144" s="55">
        <v>1057.4641610870001</v>
      </c>
      <c r="T144" s="55">
        <v>3551.5956373360004</v>
      </c>
      <c r="U144" s="55">
        <v>0</v>
      </c>
      <c r="V144" s="55">
        <v>3315.4454503651477</v>
      </c>
      <c r="W144" s="55">
        <f t="shared" si="14"/>
        <v>-236.1501869708527</v>
      </c>
    </row>
    <row r="145" spans="1:23" ht="20.100000000000001" customHeight="1" thickBot="1" x14ac:dyDescent="0.25">
      <c r="A145" s="54" t="s">
        <v>92</v>
      </c>
      <c r="B145" s="55">
        <v>2069.1964780759999</v>
      </c>
      <c r="C145" s="55">
        <v>2005.2993407179999</v>
      </c>
      <c r="D145" s="56">
        <v>1216.9093187789999</v>
      </c>
      <c r="E145" s="57">
        <v>1017.2514455</v>
      </c>
      <c r="F145" s="57">
        <v>6308.6565830729996</v>
      </c>
      <c r="G145" s="55">
        <v>-192.36409627899999</v>
      </c>
      <c r="H145" s="57">
        <v>6116.2924867966503</v>
      </c>
      <c r="I145" s="57">
        <f t="shared" si="12"/>
        <v>-2.6502675609663129E-9</v>
      </c>
      <c r="J145" s="55">
        <v>188.68466010900002</v>
      </c>
      <c r="K145" s="55">
        <v>244.88666087200002</v>
      </c>
      <c r="L145" s="55">
        <v>122.15517932900001</v>
      </c>
      <c r="M145" s="55">
        <v>555.72650031000001</v>
      </c>
      <c r="N145" s="55">
        <v>0</v>
      </c>
      <c r="O145" s="55" t="s">
        <v>174</v>
      </c>
      <c r="P145" s="57" t="e">
        <f t="shared" si="13"/>
        <v>#VALUE!</v>
      </c>
      <c r="Q145" s="55">
        <v>1245.8572958180005</v>
      </c>
      <c r="R145" s="55">
        <v>1403.70073589</v>
      </c>
      <c r="S145" s="55">
        <v>1505.733492972</v>
      </c>
      <c r="T145" s="55">
        <v>4155.2915246800003</v>
      </c>
      <c r="U145" s="55">
        <v>192.36409627900014</v>
      </c>
      <c r="V145" s="55">
        <v>4540.0197172284206</v>
      </c>
      <c r="W145" s="55">
        <f t="shared" si="14"/>
        <v>192.3640962694202</v>
      </c>
    </row>
    <row r="146" spans="1:23" ht="20.100000000000001" customHeight="1" thickBot="1" x14ac:dyDescent="0.25">
      <c r="A146" s="54" t="s">
        <v>70</v>
      </c>
      <c r="B146" s="55">
        <v>3337.3720901879997</v>
      </c>
      <c r="C146" s="55">
        <v>2559.7250760540005</v>
      </c>
      <c r="D146" s="56">
        <v>1089.925589342</v>
      </c>
      <c r="E146" s="57">
        <v>970.88571638300004</v>
      </c>
      <c r="F146" s="57">
        <v>7957.908471967</v>
      </c>
      <c r="G146" s="55">
        <v>0</v>
      </c>
      <c r="H146" s="57">
        <v>7957.9084719692601</v>
      </c>
      <c r="I146" s="57">
        <f t="shared" si="12"/>
        <v>-2.2600943339057267E-9</v>
      </c>
      <c r="J146" s="55">
        <v>452.35887954900011</v>
      </c>
      <c r="K146" s="55">
        <v>295.087326652</v>
      </c>
      <c r="L146" s="55">
        <v>158.07898164200003</v>
      </c>
      <c r="M146" s="55">
        <v>905.52518784300014</v>
      </c>
      <c r="N146" s="55">
        <v>0</v>
      </c>
      <c r="O146" s="55" t="s">
        <v>174</v>
      </c>
      <c r="P146" s="57" t="e">
        <f t="shared" si="13"/>
        <v>#VALUE!</v>
      </c>
      <c r="Q146" s="55">
        <v>1809.0070451359995</v>
      </c>
      <c r="R146" s="55">
        <v>1860.3236059019998</v>
      </c>
      <c r="S146" s="55">
        <v>1090.6550962370002</v>
      </c>
      <c r="T146" s="55">
        <v>4759.985747275</v>
      </c>
      <c r="U146" s="55">
        <v>0</v>
      </c>
      <c r="V146" s="55">
        <v>3842.183543029133</v>
      </c>
      <c r="W146" s="55">
        <f t="shared" si="14"/>
        <v>-917.80220424586696</v>
      </c>
    </row>
    <row r="147" spans="1:23" ht="21" customHeight="1" thickBot="1" x14ac:dyDescent="0.25">
      <c r="A147" s="54" t="s">
        <v>126</v>
      </c>
      <c r="B147" s="55">
        <v>8528.8664676320004</v>
      </c>
      <c r="C147" s="55">
        <v>5454.3143372460027</v>
      </c>
      <c r="D147" s="56">
        <v>3799.183587955999</v>
      </c>
      <c r="E147" s="57">
        <v>2845.6822922230003</v>
      </c>
      <c r="F147" s="57">
        <v>20628.046685057001</v>
      </c>
      <c r="G147" s="55">
        <v>0</v>
      </c>
      <c r="H147" s="57">
        <v>20628.046685056299</v>
      </c>
      <c r="I147" s="57">
        <f t="shared" si="12"/>
        <v>7.021299097687006E-10</v>
      </c>
      <c r="J147" s="55">
        <v>1245.6310835149993</v>
      </c>
      <c r="K147" s="55">
        <v>1202.1266554829999</v>
      </c>
      <c r="L147" s="55">
        <v>768.32445737700004</v>
      </c>
      <c r="M147" s="55">
        <v>3216.0821963749995</v>
      </c>
      <c r="N147" s="55">
        <v>0</v>
      </c>
      <c r="O147" s="55" t="s">
        <v>174</v>
      </c>
      <c r="P147" s="57" t="e">
        <f t="shared" si="13"/>
        <v>#VALUE!</v>
      </c>
      <c r="Q147" s="55">
        <v>2878.4967648360002</v>
      </c>
      <c r="R147" s="55">
        <v>2661.1357931519997</v>
      </c>
      <c r="S147" s="55">
        <v>2389.9124685530001</v>
      </c>
      <c r="T147" s="55">
        <v>7929.545026541</v>
      </c>
      <c r="U147" s="55">
        <v>0</v>
      </c>
      <c r="V147" s="55">
        <v>6470.4418266779994</v>
      </c>
      <c r="W147" s="55">
        <f t="shared" si="14"/>
        <v>-1459.1031998630006</v>
      </c>
    </row>
    <row r="148" spans="1:23" ht="21" customHeight="1" thickBot="1" x14ac:dyDescent="0.25">
      <c r="A148" s="54" t="s">
        <v>7</v>
      </c>
      <c r="B148" s="55">
        <v>3145.4140552060003</v>
      </c>
      <c r="C148" s="55">
        <v>1694.0725661050001</v>
      </c>
      <c r="D148" s="56">
        <v>1198.851663934</v>
      </c>
      <c r="E148" s="57">
        <v>914.35934045799979</v>
      </c>
      <c r="F148" s="57">
        <v>6952.6976257030001</v>
      </c>
      <c r="G148" s="55">
        <v>-23.462891852999995</v>
      </c>
      <c r="H148" s="57">
        <v>6929.2347338446498</v>
      </c>
      <c r="I148" s="57">
        <f t="shared" ref="I148:I183" si="15">+F148+G148-H148</f>
        <v>5.3505573305301368E-9</v>
      </c>
      <c r="J148" s="55">
        <v>423.33300200000019</v>
      </c>
      <c r="K148" s="55">
        <v>419.04609000599993</v>
      </c>
      <c r="L148" s="55">
        <v>233.36215580800001</v>
      </c>
      <c r="M148" s="55">
        <v>1075.741247814</v>
      </c>
      <c r="N148" s="55">
        <v>0</v>
      </c>
      <c r="O148" s="55" t="s">
        <v>174</v>
      </c>
      <c r="P148" s="57" t="e">
        <f t="shared" ref="P148:P183" si="16">+-M148+N148+O148</f>
        <v>#VALUE!</v>
      </c>
      <c r="Q148" s="55">
        <v>1254.5351088719992</v>
      </c>
      <c r="R148" s="55">
        <v>817.55780450600002</v>
      </c>
      <c r="S148" s="55">
        <v>939.74173470299991</v>
      </c>
      <c r="T148" s="55">
        <v>3011.8346480809992</v>
      </c>
      <c r="U148" s="55">
        <v>23.462891852000038</v>
      </c>
      <c r="V148" s="55">
        <v>3058.7604317819996</v>
      </c>
      <c r="W148" s="55">
        <f t="shared" ref="W148:W183" si="17">+V148-T148-U148</f>
        <v>23.462891849000417</v>
      </c>
    </row>
    <row r="149" spans="1:23" ht="21" customHeight="1" thickBot="1" x14ac:dyDescent="0.25">
      <c r="A149" s="54" t="s">
        <v>8</v>
      </c>
      <c r="B149" s="55">
        <v>3972.8241296619999</v>
      </c>
      <c r="C149" s="55">
        <v>1199.3999037210001</v>
      </c>
      <c r="D149" s="56">
        <v>950.97791455499998</v>
      </c>
      <c r="E149" s="57">
        <v>952.77562906499998</v>
      </c>
      <c r="F149" s="57">
        <v>7075.9775770030001</v>
      </c>
      <c r="G149" s="55">
        <v>0</v>
      </c>
      <c r="H149" s="57">
        <v>7075.97757700698</v>
      </c>
      <c r="I149" s="57">
        <f t="shared" si="15"/>
        <v>-3.979948814958334E-9</v>
      </c>
      <c r="J149" s="55">
        <v>269.09532362299996</v>
      </c>
      <c r="K149" s="55">
        <v>321.54129424299998</v>
      </c>
      <c r="L149" s="55">
        <v>243.48934518199999</v>
      </c>
      <c r="M149" s="55">
        <v>834.1259630479999</v>
      </c>
      <c r="N149" s="55">
        <v>0</v>
      </c>
      <c r="O149" s="55" t="s">
        <v>174</v>
      </c>
      <c r="P149" s="57" t="e">
        <f t="shared" si="16"/>
        <v>#VALUE!</v>
      </c>
      <c r="Q149" s="55">
        <v>934.66131232500015</v>
      </c>
      <c r="R149" s="55">
        <v>1000.0388259189999</v>
      </c>
      <c r="S149" s="55">
        <v>703.1210465150001</v>
      </c>
      <c r="T149" s="55">
        <v>2637.8211847590001</v>
      </c>
      <c r="U149" s="55">
        <v>0</v>
      </c>
      <c r="V149" s="55">
        <v>1583.7485228111934</v>
      </c>
      <c r="W149" s="55">
        <f t="shared" si="17"/>
        <v>-1054.0726619478066</v>
      </c>
    </row>
    <row r="150" spans="1:23" ht="21" customHeight="1" thickBot="1" x14ac:dyDescent="0.25">
      <c r="A150" s="54" t="s">
        <v>127</v>
      </c>
      <c r="B150" s="55">
        <v>5549.2038239249996</v>
      </c>
      <c r="C150" s="55">
        <v>2009.0309118200003</v>
      </c>
      <c r="D150" s="56">
        <v>1552.4243377989999</v>
      </c>
      <c r="E150" s="57">
        <v>1300.7204604609999</v>
      </c>
      <c r="F150" s="57">
        <v>10411.379534005</v>
      </c>
      <c r="G150" s="55">
        <v>0</v>
      </c>
      <c r="H150" s="57">
        <v>10411.379534006699</v>
      </c>
      <c r="I150" s="57">
        <f t="shared" si="15"/>
        <v>-1.6989361029118299E-9</v>
      </c>
      <c r="J150" s="55">
        <v>379.67124007399997</v>
      </c>
      <c r="K150" s="55">
        <v>635.82355015999997</v>
      </c>
      <c r="L150" s="55">
        <v>248.78946334</v>
      </c>
      <c r="M150" s="55">
        <v>1264.2842535739999</v>
      </c>
      <c r="N150" s="55">
        <v>0</v>
      </c>
      <c r="O150" s="55" t="s">
        <v>174</v>
      </c>
      <c r="P150" s="57" t="e">
        <f t="shared" si="16"/>
        <v>#VALUE!</v>
      </c>
      <c r="Q150" s="55">
        <v>1295.6190034319998</v>
      </c>
      <c r="R150" s="55">
        <v>1431.6371735409998</v>
      </c>
      <c r="S150" s="55">
        <v>802.82731978699996</v>
      </c>
      <c r="T150" s="55">
        <v>3530.0834967599994</v>
      </c>
      <c r="U150" s="55">
        <v>0</v>
      </c>
      <c r="V150" s="55">
        <v>2554.1398550257504</v>
      </c>
      <c r="W150" s="55">
        <f t="shared" si="17"/>
        <v>-975.94364173424901</v>
      </c>
    </row>
    <row r="151" spans="1:23" ht="21" customHeight="1" thickBot="1" x14ac:dyDescent="0.25">
      <c r="A151" s="54" t="s">
        <v>10</v>
      </c>
      <c r="B151" s="55">
        <v>5630.4201740799999</v>
      </c>
      <c r="C151" s="55">
        <v>3505.1333496519983</v>
      </c>
      <c r="D151" s="56">
        <v>2251.0606731059997</v>
      </c>
      <c r="E151" s="57">
        <v>1702.682193458</v>
      </c>
      <c r="F151" s="57">
        <v>13089.296390295998</v>
      </c>
      <c r="G151" s="55">
        <v>0</v>
      </c>
      <c r="H151" s="57">
        <v>13089.2963902965</v>
      </c>
      <c r="I151" s="57">
        <f t="shared" si="15"/>
        <v>-5.0204107537865639E-10</v>
      </c>
      <c r="J151" s="55">
        <v>789.97896083500029</v>
      </c>
      <c r="K151" s="55">
        <v>769.841832372</v>
      </c>
      <c r="L151" s="55">
        <v>441.64925940099999</v>
      </c>
      <c r="M151" s="55">
        <v>2001.4700526080001</v>
      </c>
      <c r="N151" s="55">
        <v>0</v>
      </c>
      <c r="O151" s="55" t="s">
        <v>174</v>
      </c>
      <c r="P151" s="57" t="e">
        <f t="shared" si="16"/>
        <v>#VALUE!</v>
      </c>
      <c r="Q151" s="55">
        <v>2490.4599095050003</v>
      </c>
      <c r="R151" s="55">
        <v>2722.0007859320003</v>
      </c>
      <c r="S151" s="55">
        <v>1809.430260654</v>
      </c>
      <c r="T151" s="55">
        <v>7021.8909560909997</v>
      </c>
      <c r="U151" s="55">
        <v>0</v>
      </c>
      <c r="V151" s="55">
        <v>5971.0310053743515</v>
      </c>
      <c r="W151" s="55">
        <f t="shared" si="17"/>
        <v>-1050.8599507166482</v>
      </c>
    </row>
    <row r="152" spans="1:23" ht="21" customHeight="1" thickBot="1" x14ac:dyDescent="0.25">
      <c r="A152" s="54" t="s">
        <v>11</v>
      </c>
      <c r="B152" s="55">
        <v>4561.9762816060002</v>
      </c>
      <c r="C152" s="55">
        <v>2613.8989165920002</v>
      </c>
      <c r="D152" s="56">
        <v>2028.51268248</v>
      </c>
      <c r="E152" s="57">
        <v>1708.167806615</v>
      </c>
      <c r="F152" s="57">
        <v>10912.555687292999</v>
      </c>
      <c r="G152" s="55">
        <v>0</v>
      </c>
      <c r="H152" s="57">
        <v>10912.555687292301</v>
      </c>
      <c r="I152" s="57">
        <f t="shared" si="15"/>
        <v>6.9849193096160889E-10</v>
      </c>
      <c r="J152" s="55">
        <v>597.36818495499983</v>
      </c>
      <c r="K152" s="55">
        <v>282.04787078400005</v>
      </c>
      <c r="L152" s="55">
        <v>220.11292057400001</v>
      </c>
      <c r="M152" s="55">
        <v>1099.5289763129999</v>
      </c>
      <c r="N152" s="55">
        <v>0</v>
      </c>
      <c r="O152" s="55" t="s">
        <v>174</v>
      </c>
      <c r="P152" s="57" t="e">
        <f t="shared" si="16"/>
        <v>#VALUE!</v>
      </c>
      <c r="Q152" s="55">
        <v>2123.9583518610007</v>
      </c>
      <c r="R152" s="55">
        <v>2005.0636778329997</v>
      </c>
      <c r="S152" s="55">
        <v>678.46252960899983</v>
      </c>
      <c r="T152" s="55">
        <v>4807.4845593030004</v>
      </c>
      <c r="U152" s="55">
        <v>0</v>
      </c>
      <c r="V152" s="55">
        <v>2200.8896543870314</v>
      </c>
      <c r="W152" s="55">
        <f t="shared" si="17"/>
        <v>-2606.594904915969</v>
      </c>
    </row>
    <row r="153" spans="1:23" ht="21" customHeight="1" thickBot="1" x14ac:dyDescent="0.25">
      <c r="A153" s="54" t="s">
        <v>12</v>
      </c>
      <c r="B153" s="55">
        <v>3039.0030481889999</v>
      </c>
      <c r="C153" s="55">
        <v>2331.3679589830003</v>
      </c>
      <c r="D153" s="56">
        <v>1682.8839345060001</v>
      </c>
      <c r="E153" s="57">
        <v>1059.6122453340001</v>
      </c>
      <c r="F153" s="57">
        <v>8112.8671870120006</v>
      </c>
      <c r="G153" s="55">
        <v>0</v>
      </c>
      <c r="H153" s="57">
        <v>8112.8671870069802</v>
      </c>
      <c r="I153" s="57">
        <f t="shared" si="15"/>
        <v>5.0204107537865639E-9</v>
      </c>
      <c r="J153" s="55">
        <v>679.03826174800042</v>
      </c>
      <c r="K153" s="55">
        <v>356.21685891200002</v>
      </c>
      <c r="L153" s="55">
        <v>312.62168105999996</v>
      </c>
      <c r="M153" s="55">
        <v>1347.8768017200005</v>
      </c>
      <c r="N153" s="55">
        <v>0</v>
      </c>
      <c r="O153" s="55" t="s">
        <v>174</v>
      </c>
      <c r="P153" s="57" t="e">
        <f t="shared" si="16"/>
        <v>#VALUE!</v>
      </c>
      <c r="Q153" s="55">
        <v>1633.6330611979995</v>
      </c>
      <c r="R153" s="55">
        <v>1535.0981202959999</v>
      </c>
      <c r="S153" s="55">
        <v>865.2932111450001</v>
      </c>
      <c r="T153" s="55">
        <v>4034.0243926389994</v>
      </c>
      <c r="U153" s="55">
        <v>0</v>
      </c>
      <c r="V153" s="55">
        <v>2983.0787668130106</v>
      </c>
      <c r="W153" s="55">
        <f t="shared" si="17"/>
        <v>-1050.9456258259888</v>
      </c>
    </row>
    <row r="154" spans="1:23" ht="21" customHeight="1" thickBot="1" x14ac:dyDescent="0.25">
      <c r="A154" s="54" t="s">
        <v>13</v>
      </c>
      <c r="B154" s="55">
        <v>10320.561650651998</v>
      </c>
      <c r="C154" s="55">
        <v>4014.843045828</v>
      </c>
      <c r="D154" s="56">
        <v>2994.7502512020005</v>
      </c>
      <c r="E154" s="57">
        <v>2329.8992076860004</v>
      </c>
      <c r="F154" s="57">
        <v>19660.054155368001</v>
      </c>
      <c r="G154" s="55">
        <v>0</v>
      </c>
      <c r="H154" s="57">
        <v>19660.054155378402</v>
      </c>
      <c r="I154" s="57">
        <f t="shared" si="15"/>
        <v>-1.0400981409475207E-8</v>
      </c>
      <c r="J154" s="55">
        <v>758.23594814200021</v>
      </c>
      <c r="K154" s="55">
        <v>503.04733478400004</v>
      </c>
      <c r="L154" s="55">
        <v>404.33550078799993</v>
      </c>
      <c r="M154" s="55">
        <v>1665.6187837140001</v>
      </c>
      <c r="N154" s="55">
        <v>0</v>
      </c>
      <c r="O154" s="55" t="s">
        <v>174</v>
      </c>
      <c r="P154" s="57" t="e">
        <f t="shared" si="16"/>
        <v>#VALUE!</v>
      </c>
      <c r="Q154" s="55">
        <v>3236.2685605430015</v>
      </c>
      <c r="R154" s="55">
        <v>2394.3692655170003</v>
      </c>
      <c r="S154" s="55">
        <v>1478.1607086759998</v>
      </c>
      <c r="T154" s="55">
        <v>7108.7985347360018</v>
      </c>
      <c r="U154" s="55">
        <v>0</v>
      </c>
      <c r="V154" s="55">
        <v>4990.907313115651</v>
      </c>
      <c r="W154" s="55">
        <f t="shared" si="17"/>
        <v>-2117.8912216203507</v>
      </c>
    </row>
    <row r="155" spans="1:23" ht="21" customHeight="1" thickBot="1" x14ac:dyDescent="0.25">
      <c r="A155" s="54" t="s">
        <v>14</v>
      </c>
      <c r="B155" s="55">
        <v>7009.4755873250006</v>
      </c>
      <c r="C155" s="55">
        <v>3813.3165287239999</v>
      </c>
      <c r="D155" s="56">
        <v>2545.3331601210002</v>
      </c>
      <c r="E155" s="57">
        <v>1755.398270484</v>
      </c>
      <c r="F155" s="57">
        <v>15123.523546654</v>
      </c>
      <c r="G155" s="55">
        <v>0</v>
      </c>
      <c r="H155" s="57">
        <v>15123.5235466627</v>
      </c>
      <c r="I155" s="57">
        <f t="shared" si="15"/>
        <v>-8.7002263171598315E-9</v>
      </c>
      <c r="J155" s="55">
        <v>647.15593936000027</v>
      </c>
      <c r="K155" s="55">
        <v>484.66993204799991</v>
      </c>
      <c r="L155" s="55">
        <v>304.67124367600002</v>
      </c>
      <c r="M155" s="55">
        <v>1436.4971150840001</v>
      </c>
      <c r="N155" s="55">
        <v>0</v>
      </c>
      <c r="O155" s="55" t="s">
        <v>174</v>
      </c>
      <c r="P155" s="57" t="e">
        <f t="shared" si="16"/>
        <v>#VALUE!</v>
      </c>
      <c r="Q155" s="55">
        <v>2373.0929977209994</v>
      </c>
      <c r="R155" s="55">
        <v>2339.8244049670006</v>
      </c>
      <c r="S155" s="55">
        <v>968.82782542300004</v>
      </c>
      <c r="T155" s="55">
        <v>5681.745228111</v>
      </c>
      <c r="U155" s="55">
        <v>0</v>
      </c>
      <c r="V155" s="55">
        <v>2891.9076191886452</v>
      </c>
      <c r="W155" s="55">
        <f t="shared" si="17"/>
        <v>-2789.8376089223548</v>
      </c>
    </row>
    <row r="156" spans="1:23" ht="21" customHeight="1" thickBot="1" x14ac:dyDescent="0.25">
      <c r="A156" s="54" t="s">
        <v>15</v>
      </c>
      <c r="B156" s="55">
        <v>5299.4344838389998</v>
      </c>
      <c r="C156" s="55">
        <v>4699.7934259839985</v>
      </c>
      <c r="D156" s="56">
        <v>2322.6818712249997</v>
      </c>
      <c r="E156" s="57">
        <v>1596.3430158610001</v>
      </c>
      <c r="F156" s="57">
        <v>13918.252796908997</v>
      </c>
      <c r="G156" s="55">
        <v>0</v>
      </c>
      <c r="H156" s="57">
        <v>13918.2527969072</v>
      </c>
      <c r="I156" s="57">
        <f t="shared" si="15"/>
        <v>1.7971615307033062E-9</v>
      </c>
      <c r="J156" s="55">
        <v>1035.3745477769999</v>
      </c>
      <c r="K156" s="55">
        <v>653.5402465520001</v>
      </c>
      <c r="L156" s="55">
        <v>373.444149907</v>
      </c>
      <c r="M156" s="55">
        <v>2062.3589442359998</v>
      </c>
      <c r="N156" s="55">
        <v>0</v>
      </c>
      <c r="O156" s="55" t="s">
        <v>174</v>
      </c>
      <c r="P156" s="57" t="e">
        <f t="shared" si="16"/>
        <v>#VALUE!</v>
      </c>
      <c r="Q156" s="55">
        <v>2049.8795525889996</v>
      </c>
      <c r="R156" s="55">
        <v>2696.2387667170001</v>
      </c>
      <c r="S156" s="55">
        <v>1177.747994459</v>
      </c>
      <c r="T156" s="55">
        <v>5923.8663137650001</v>
      </c>
      <c r="U156" s="55">
        <v>0</v>
      </c>
      <c r="V156" s="55">
        <v>5723.0721609365937</v>
      </c>
      <c r="W156" s="55">
        <f t="shared" si="17"/>
        <v>-200.79415282840637</v>
      </c>
    </row>
    <row r="157" spans="1:23" ht="21" customHeight="1" thickBot="1" x14ac:dyDescent="0.25">
      <c r="A157" s="54" t="s">
        <v>16</v>
      </c>
      <c r="B157" s="55">
        <v>4126.6841982169999</v>
      </c>
      <c r="C157" s="55">
        <v>2168.2118528379992</v>
      </c>
      <c r="D157" s="56">
        <v>908.47662938799999</v>
      </c>
      <c r="E157" s="57">
        <v>1155.586736474</v>
      </c>
      <c r="F157" s="57">
        <v>8358.9594169169977</v>
      </c>
      <c r="G157" s="55">
        <v>0</v>
      </c>
      <c r="H157" s="57">
        <v>8358.9594169201191</v>
      </c>
      <c r="I157" s="57">
        <f t="shared" si="15"/>
        <v>-3.1213858164846897E-9</v>
      </c>
      <c r="J157" s="55">
        <v>405.34019338699994</v>
      </c>
      <c r="K157" s="55">
        <v>200.827185082</v>
      </c>
      <c r="L157" s="55">
        <v>249.78978089399996</v>
      </c>
      <c r="M157" s="55">
        <v>855.95715936299985</v>
      </c>
      <c r="N157" s="55">
        <v>0</v>
      </c>
      <c r="O157" s="55" t="s">
        <v>174</v>
      </c>
      <c r="P157" s="57" t="e">
        <f t="shared" si="16"/>
        <v>#VALUE!</v>
      </c>
      <c r="Q157" s="55">
        <v>1359.5130559879997</v>
      </c>
      <c r="R157" s="55">
        <v>1139.429936621</v>
      </c>
      <c r="S157" s="55">
        <v>956.30477045300006</v>
      </c>
      <c r="T157" s="55">
        <v>3455.2477630619996</v>
      </c>
      <c r="U157" s="55">
        <v>0</v>
      </c>
      <c r="V157" s="55">
        <v>2959.7970711717062</v>
      </c>
      <c r="W157" s="55">
        <f t="shared" si="17"/>
        <v>-495.45069189029346</v>
      </c>
    </row>
    <row r="158" spans="1:23" ht="21" customHeight="1" thickBot="1" x14ac:dyDescent="0.25">
      <c r="A158" s="54" t="s">
        <v>125</v>
      </c>
      <c r="B158" s="55">
        <v>10158.762116717997</v>
      </c>
      <c r="C158" s="55">
        <v>10388.726726673</v>
      </c>
      <c r="D158" s="56">
        <v>8066.5315760430003</v>
      </c>
      <c r="E158" s="57">
        <v>6537.7826927509996</v>
      </c>
      <c r="F158" s="57">
        <v>35151.803112184993</v>
      </c>
      <c r="G158" s="55">
        <v>-1154.7031829930002</v>
      </c>
      <c r="H158" s="57">
        <v>33997.099929186203</v>
      </c>
      <c r="I158" s="57">
        <f t="shared" si="15"/>
        <v>5.791662260890007E-9</v>
      </c>
      <c r="J158" s="55">
        <v>633.50224458000048</v>
      </c>
      <c r="K158" s="55">
        <v>493.21555073299993</v>
      </c>
      <c r="L158" s="55">
        <v>620.31967913199992</v>
      </c>
      <c r="M158" s="55">
        <v>1747.0374744450003</v>
      </c>
      <c r="N158" s="55">
        <v>0</v>
      </c>
      <c r="O158" s="55" t="s">
        <v>174</v>
      </c>
      <c r="P158" s="57" t="e">
        <f t="shared" si="16"/>
        <v>#VALUE!</v>
      </c>
      <c r="Q158" s="55">
        <v>4066.3543916799963</v>
      </c>
      <c r="R158" s="55">
        <v>5730.2254385359993</v>
      </c>
      <c r="S158" s="55">
        <v>5976.4414408690009</v>
      </c>
      <c r="T158" s="55">
        <v>15773.021271084996</v>
      </c>
      <c r="U158" s="55">
        <v>1154.7031829919997</v>
      </c>
      <c r="V158" s="55">
        <v>18082.427637067667</v>
      </c>
      <c r="W158" s="55">
        <f t="shared" si="17"/>
        <v>1154.7031829906718</v>
      </c>
    </row>
    <row r="159" spans="1:23" ht="21" customHeight="1" thickBot="1" x14ac:dyDescent="0.25">
      <c r="A159" s="54" t="s">
        <v>128</v>
      </c>
      <c r="B159" s="55">
        <v>4806.2518922990002</v>
      </c>
      <c r="C159" s="55">
        <v>6326.3795612259992</v>
      </c>
      <c r="D159" s="56">
        <v>3129.8148189359995</v>
      </c>
      <c r="E159" s="57">
        <v>2467.9215702670003</v>
      </c>
      <c r="F159" s="57">
        <v>16730.367842727999</v>
      </c>
      <c r="G159" s="55">
        <v>0</v>
      </c>
      <c r="H159" s="57">
        <v>16730.367842728599</v>
      </c>
      <c r="I159" s="57">
        <f t="shared" si="15"/>
        <v>-6.0026650317013264E-10</v>
      </c>
      <c r="J159" s="55">
        <v>1137.2246539530004</v>
      </c>
      <c r="K159" s="55">
        <v>552.26183712</v>
      </c>
      <c r="L159" s="55">
        <v>604.39280707800003</v>
      </c>
      <c r="M159" s="55">
        <v>2293.8792981510005</v>
      </c>
      <c r="N159" s="55">
        <v>0</v>
      </c>
      <c r="O159" s="55" t="s">
        <v>174</v>
      </c>
      <c r="P159" s="57" t="e">
        <f t="shared" si="16"/>
        <v>#VALUE!</v>
      </c>
      <c r="Q159" s="55">
        <v>3791.4611244380012</v>
      </c>
      <c r="R159" s="55">
        <v>2932.0935333859998</v>
      </c>
      <c r="S159" s="55">
        <v>2151.9902008379995</v>
      </c>
      <c r="T159" s="55">
        <v>8875.5448586620005</v>
      </c>
      <c r="U159" s="55">
        <v>0</v>
      </c>
      <c r="V159" s="55">
        <v>3738.2864077599993</v>
      </c>
      <c r="W159" s="55">
        <f t="shared" si="17"/>
        <v>-5137.2584509020016</v>
      </c>
    </row>
    <row r="160" spans="1:23" ht="21" customHeight="1" thickBot="1" x14ac:dyDescent="0.25">
      <c r="A160" s="54" t="s">
        <v>18</v>
      </c>
      <c r="B160" s="55">
        <v>3176.2322235400006</v>
      </c>
      <c r="C160" s="55">
        <v>2490.7237540840006</v>
      </c>
      <c r="D160" s="56">
        <v>1830.8328595339999</v>
      </c>
      <c r="E160" s="57">
        <v>1115.9995682669999</v>
      </c>
      <c r="F160" s="57">
        <v>8613.7884054250007</v>
      </c>
      <c r="G160" s="55">
        <v>0</v>
      </c>
      <c r="H160" s="57">
        <v>8613.7884054216702</v>
      </c>
      <c r="I160" s="57">
        <f t="shared" si="15"/>
        <v>3.3305695978924632E-9</v>
      </c>
      <c r="J160" s="55">
        <v>325.09420416600005</v>
      </c>
      <c r="K160" s="55">
        <v>176.70274887000002</v>
      </c>
      <c r="L160" s="55">
        <v>108.568417778</v>
      </c>
      <c r="M160" s="55">
        <v>610.36537081400002</v>
      </c>
      <c r="N160" s="55">
        <v>0</v>
      </c>
      <c r="O160" s="55" t="s">
        <v>174</v>
      </c>
      <c r="P160" s="57" t="e">
        <f t="shared" si="16"/>
        <v>#VALUE!</v>
      </c>
      <c r="Q160" s="55">
        <v>2125.3374004560005</v>
      </c>
      <c r="R160" s="55">
        <v>1963.9004119589999</v>
      </c>
      <c r="S160" s="55">
        <v>807.58592899899986</v>
      </c>
      <c r="T160" s="55">
        <v>4896.8237414140003</v>
      </c>
      <c r="U160" s="55">
        <v>0</v>
      </c>
      <c r="V160" s="55">
        <v>2131.1383694090005</v>
      </c>
      <c r="W160" s="55">
        <f t="shared" si="17"/>
        <v>-2765.6853720049999</v>
      </c>
    </row>
    <row r="161" spans="1:23" ht="21" customHeight="1" thickBot="1" x14ac:dyDescent="0.25">
      <c r="A161" s="54" t="s">
        <v>19</v>
      </c>
      <c r="B161" s="55">
        <v>627.43452414500007</v>
      </c>
      <c r="C161" s="55">
        <v>669.33666457799995</v>
      </c>
      <c r="D161" s="56">
        <v>469.04562526300003</v>
      </c>
      <c r="E161" s="57">
        <v>278.62833783299999</v>
      </c>
      <c r="F161" s="57">
        <v>2044.4451518190001</v>
      </c>
      <c r="G161" s="55">
        <v>0</v>
      </c>
      <c r="H161" s="57">
        <v>2044.44515182293</v>
      </c>
      <c r="I161" s="57">
        <f t="shared" si="15"/>
        <v>-3.9299266063608229E-9</v>
      </c>
      <c r="J161" s="55">
        <v>229.58571470200002</v>
      </c>
      <c r="K161" s="55">
        <v>90.087481452999981</v>
      </c>
      <c r="L161" s="55">
        <v>48.750648980999998</v>
      </c>
      <c r="M161" s="55">
        <v>368.42384513600001</v>
      </c>
      <c r="N161" s="55">
        <v>0</v>
      </c>
      <c r="O161" s="55" t="s">
        <v>174</v>
      </c>
      <c r="P161" s="57" t="e">
        <f t="shared" si="16"/>
        <v>#VALUE!</v>
      </c>
      <c r="Q161" s="55">
        <v>203.009657715</v>
      </c>
      <c r="R161" s="55">
        <v>251.45979571700005</v>
      </c>
      <c r="S161" s="55">
        <v>119.47592071000001</v>
      </c>
      <c r="T161" s="55">
        <v>573.94537414199999</v>
      </c>
      <c r="U161" s="55">
        <v>0</v>
      </c>
      <c r="V161" s="55">
        <v>261.84653689381406</v>
      </c>
      <c r="W161" s="55">
        <f t="shared" si="17"/>
        <v>-312.09883724818593</v>
      </c>
    </row>
    <row r="162" spans="1:23" ht="21" customHeight="1" thickBot="1" x14ac:dyDescent="0.25">
      <c r="A162" s="54" t="s">
        <v>129</v>
      </c>
      <c r="B162" s="55">
        <v>979.9484439119999</v>
      </c>
      <c r="C162" s="55">
        <v>1904.951536014999</v>
      </c>
      <c r="D162" s="56">
        <v>478.996820404</v>
      </c>
      <c r="E162" s="57">
        <v>465.43517442900003</v>
      </c>
      <c r="F162" s="57">
        <v>3829.331974759999</v>
      </c>
      <c r="G162" s="55">
        <v>0</v>
      </c>
      <c r="H162" s="57">
        <v>3829.3319747608803</v>
      </c>
      <c r="I162" s="57">
        <f t="shared" si="15"/>
        <v>-8.8130036601796746E-10</v>
      </c>
      <c r="J162" s="55">
        <v>312.62996166900012</v>
      </c>
      <c r="K162" s="55">
        <v>145.143845489</v>
      </c>
      <c r="L162" s="55">
        <v>88.608797925999994</v>
      </c>
      <c r="M162" s="55">
        <v>546.38260508400015</v>
      </c>
      <c r="N162" s="55">
        <v>0</v>
      </c>
      <c r="O162" s="55" t="s">
        <v>174</v>
      </c>
      <c r="P162" s="57" t="e">
        <f t="shared" si="16"/>
        <v>#VALUE!</v>
      </c>
      <c r="Q162" s="55">
        <v>841.35350619300027</v>
      </c>
      <c r="R162" s="55">
        <v>721.30754027099999</v>
      </c>
      <c r="S162" s="55">
        <v>315.93507963499997</v>
      </c>
      <c r="T162" s="55">
        <v>1878.5961260990002</v>
      </c>
      <c r="U162" s="55">
        <v>0</v>
      </c>
      <c r="V162" s="55">
        <v>841.35382594437647</v>
      </c>
      <c r="W162" s="55">
        <f t="shared" si="17"/>
        <v>-1037.2423001546238</v>
      </c>
    </row>
    <row r="163" spans="1:23" ht="21" customHeight="1" thickBot="1" x14ac:dyDescent="0.25">
      <c r="A163" s="54" t="s">
        <v>21</v>
      </c>
      <c r="B163" s="55">
        <v>2410.2399134869993</v>
      </c>
      <c r="C163" s="55">
        <v>4524.3679816000013</v>
      </c>
      <c r="D163" s="56">
        <v>2428.6774705400003</v>
      </c>
      <c r="E163" s="57">
        <v>1450.5162984449996</v>
      </c>
      <c r="F163" s="57">
        <v>10813.801664072002</v>
      </c>
      <c r="G163" s="55">
        <v>0</v>
      </c>
      <c r="H163" s="57">
        <v>10813.8016640728</v>
      </c>
      <c r="I163" s="57">
        <f t="shared" si="15"/>
        <v>-7.9853634815663099E-10</v>
      </c>
      <c r="J163" s="55">
        <v>452.79459165200001</v>
      </c>
      <c r="K163" s="55">
        <v>257.73320503299999</v>
      </c>
      <c r="L163" s="55">
        <v>155.861977381</v>
      </c>
      <c r="M163" s="55">
        <v>866.38977406599997</v>
      </c>
      <c r="N163" s="55">
        <v>0</v>
      </c>
      <c r="O163" s="55" t="s">
        <v>174</v>
      </c>
      <c r="P163" s="57" t="e">
        <f t="shared" si="16"/>
        <v>#VALUE!</v>
      </c>
      <c r="Q163" s="55">
        <v>2797.6912738990009</v>
      </c>
      <c r="R163" s="55">
        <v>2136.7550727830003</v>
      </c>
      <c r="S163" s="55">
        <v>1271.64122563</v>
      </c>
      <c r="T163" s="55">
        <v>6206.0875723120007</v>
      </c>
      <c r="U163" s="55">
        <v>0</v>
      </c>
      <c r="V163" s="55">
        <v>2472.5063443845661</v>
      </c>
      <c r="W163" s="55">
        <f t="shared" si="17"/>
        <v>-3733.5812279274346</v>
      </c>
    </row>
    <row r="164" spans="1:23" ht="21" customHeight="1" thickBot="1" x14ac:dyDescent="0.25">
      <c r="A164" s="54" t="s">
        <v>22</v>
      </c>
      <c r="B164" s="55">
        <v>3408.1691802920004</v>
      </c>
      <c r="C164" s="55">
        <v>6131.8436376020009</v>
      </c>
      <c r="D164" s="56">
        <v>2442.150308579</v>
      </c>
      <c r="E164" s="57">
        <v>1757.359965867</v>
      </c>
      <c r="F164" s="57">
        <v>13739.523092340001</v>
      </c>
      <c r="G164" s="55">
        <v>0</v>
      </c>
      <c r="H164" s="57">
        <v>13739.523092339599</v>
      </c>
      <c r="I164" s="57">
        <f t="shared" si="15"/>
        <v>4.0199665818363428E-10</v>
      </c>
      <c r="J164" s="55">
        <v>1547.6552741460007</v>
      </c>
      <c r="K164" s="55">
        <v>431.85255891999998</v>
      </c>
      <c r="L164" s="55">
        <v>389.45734241100001</v>
      </c>
      <c r="M164" s="55">
        <v>2368.9651754770007</v>
      </c>
      <c r="N164" s="55">
        <v>0</v>
      </c>
      <c r="O164" s="55" t="s">
        <v>174</v>
      </c>
      <c r="P164" s="57" t="e">
        <f t="shared" si="16"/>
        <v>#VALUE!</v>
      </c>
      <c r="Q164" s="55">
        <v>3034.8305362580013</v>
      </c>
      <c r="R164" s="55">
        <v>1924.758574129</v>
      </c>
      <c r="S164" s="55">
        <v>1289.1655024510001</v>
      </c>
      <c r="T164" s="55">
        <v>6248.7546128380018</v>
      </c>
      <c r="U164" s="55">
        <v>0</v>
      </c>
      <c r="V164" s="55">
        <v>2670.4357218300597</v>
      </c>
      <c r="W164" s="55">
        <f t="shared" si="17"/>
        <v>-3578.3188910079421</v>
      </c>
    </row>
    <row r="165" spans="1:23" ht="21" customHeight="1" thickBot="1" x14ac:dyDescent="0.25">
      <c r="A165" s="54" t="s">
        <v>130</v>
      </c>
      <c r="B165" s="55">
        <v>25060.973690909999</v>
      </c>
      <c r="C165" s="55">
        <v>156884.09078040891</v>
      </c>
      <c r="D165" s="56">
        <v>34174.139794046001</v>
      </c>
      <c r="E165" s="57">
        <v>33168.947044426001</v>
      </c>
      <c r="F165" s="57">
        <v>249288.1513097909</v>
      </c>
      <c r="G165" s="55">
        <v>0</v>
      </c>
      <c r="H165" s="57">
        <v>249288.15130978401</v>
      </c>
      <c r="I165" s="57">
        <f t="shared" si="15"/>
        <v>6.8976078182458878E-9</v>
      </c>
      <c r="J165" s="55">
        <v>11948.558507644997</v>
      </c>
      <c r="K165" s="55">
        <v>4119.2686501759999</v>
      </c>
      <c r="L165" s="55">
        <v>3043.9866656989993</v>
      </c>
      <c r="M165" s="55">
        <v>19111.813823519995</v>
      </c>
      <c r="N165" s="55">
        <v>0</v>
      </c>
      <c r="O165" s="55" t="s">
        <v>174</v>
      </c>
      <c r="P165" s="57" t="e">
        <f t="shared" si="16"/>
        <v>#VALUE!</v>
      </c>
      <c r="Q165" s="55">
        <v>34771.729384668011</v>
      </c>
      <c r="R165" s="55">
        <v>15298.324372625999</v>
      </c>
      <c r="S165" s="55">
        <v>10389.800627941999</v>
      </c>
      <c r="T165" s="55">
        <v>60459.854385236009</v>
      </c>
      <c r="U165" s="55">
        <v>0</v>
      </c>
      <c r="V165" s="55">
        <v>20022.256214391495</v>
      </c>
      <c r="W165" s="55">
        <f t="shared" si="17"/>
        <v>-40437.598170844518</v>
      </c>
    </row>
    <row r="166" spans="1:23" ht="21" customHeight="1" thickBot="1" x14ac:dyDescent="0.25">
      <c r="A166" s="54" t="s">
        <v>24</v>
      </c>
      <c r="B166" s="55">
        <v>818.431053389</v>
      </c>
      <c r="C166" s="55">
        <v>1392.3095958390002</v>
      </c>
      <c r="D166" s="56">
        <v>1061.4752722089997</v>
      </c>
      <c r="E166" s="57">
        <v>607.20801489400003</v>
      </c>
      <c r="F166" s="57">
        <v>3879.4239363309998</v>
      </c>
      <c r="G166" s="55">
        <v>0</v>
      </c>
      <c r="H166" s="57">
        <v>3879.4239363310498</v>
      </c>
      <c r="I166" s="57">
        <f t="shared" si="15"/>
        <v>-5.0022208597511053E-11</v>
      </c>
      <c r="J166" s="55">
        <v>152.99194174199997</v>
      </c>
      <c r="K166" s="55">
        <v>99.052050772000001</v>
      </c>
      <c r="L166" s="55">
        <v>71.193421067999992</v>
      </c>
      <c r="M166" s="55">
        <v>323.23741358199993</v>
      </c>
      <c r="N166" s="55">
        <v>0</v>
      </c>
      <c r="O166" s="55" t="s">
        <v>174</v>
      </c>
      <c r="P166" s="57" t="e">
        <f t="shared" si="16"/>
        <v>#VALUE!</v>
      </c>
      <c r="Q166" s="55">
        <v>726.1494473270003</v>
      </c>
      <c r="R166" s="55">
        <v>827.70937125799992</v>
      </c>
      <c r="S166" s="55">
        <v>494.97056385599996</v>
      </c>
      <c r="T166" s="55">
        <v>2048.8293824410002</v>
      </c>
      <c r="U166" s="55">
        <v>0</v>
      </c>
      <c r="V166" s="55">
        <v>791.14549900408019</v>
      </c>
      <c r="W166" s="55">
        <f t="shared" si="17"/>
        <v>-1257.68388343692</v>
      </c>
    </row>
    <row r="167" spans="1:23" ht="21" customHeight="1" thickBot="1" x14ac:dyDescent="0.25">
      <c r="A167" s="54" t="s">
        <v>25</v>
      </c>
      <c r="B167" s="55">
        <v>2262.5527475630006</v>
      </c>
      <c r="C167" s="55">
        <v>2160.1072987140005</v>
      </c>
      <c r="D167" s="56">
        <v>1217.3238179689999</v>
      </c>
      <c r="E167" s="57">
        <v>846.99914084300008</v>
      </c>
      <c r="F167" s="57">
        <v>6486.9830050890014</v>
      </c>
      <c r="G167" s="55">
        <v>0</v>
      </c>
      <c r="H167" s="57">
        <v>6486.9830050914097</v>
      </c>
      <c r="I167" s="57">
        <f t="shared" si="15"/>
        <v>-2.408341970294714E-9</v>
      </c>
      <c r="J167" s="55">
        <v>421.34631393799987</v>
      </c>
      <c r="K167" s="55">
        <v>256.401700194</v>
      </c>
      <c r="L167" s="55">
        <v>186.80858792799995</v>
      </c>
      <c r="M167" s="55">
        <v>864.55660205999982</v>
      </c>
      <c r="N167" s="55">
        <v>0</v>
      </c>
      <c r="O167" s="55" t="s">
        <v>174</v>
      </c>
      <c r="P167" s="57" t="e">
        <f t="shared" si="16"/>
        <v>#VALUE!</v>
      </c>
      <c r="Q167" s="55">
        <v>1303.7309421670006</v>
      </c>
      <c r="R167" s="55">
        <v>933.98213721600007</v>
      </c>
      <c r="S167" s="55">
        <v>624.38011720400004</v>
      </c>
      <c r="T167" s="55">
        <v>2862.0931965870009</v>
      </c>
      <c r="U167" s="55">
        <v>0</v>
      </c>
      <c r="V167" s="55">
        <v>1516.8239463145169</v>
      </c>
      <c r="W167" s="55">
        <f t="shared" si="17"/>
        <v>-1345.269250272484</v>
      </c>
    </row>
    <row r="168" spans="1:23" ht="21" customHeight="1" thickBot="1" x14ac:dyDescent="0.25">
      <c r="A168" s="54" t="s">
        <v>26</v>
      </c>
      <c r="B168" s="55">
        <v>1425.8216760789999</v>
      </c>
      <c r="C168" s="55">
        <v>2113.1611856229993</v>
      </c>
      <c r="D168" s="56">
        <v>1191.5673037609997</v>
      </c>
      <c r="E168" s="57">
        <v>696.82299548900005</v>
      </c>
      <c r="F168" s="57">
        <v>5427.3731609519991</v>
      </c>
      <c r="G168" s="55">
        <v>0</v>
      </c>
      <c r="H168" s="57">
        <v>5427.3731609542301</v>
      </c>
      <c r="I168" s="57">
        <f t="shared" si="15"/>
        <v>-2.230990503448993E-9</v>
      </c>
      <c r="J168" s="55">
        <v>474.9626954910002</v>
      </c>
      <c r="K168" s="55">
        <v>167.23937228300002</v>
      </c>
      <c r="L168" s="55">
        <v>109.11033899399999</v>
      </c>
      <c r="M168" s="55">
        <v>751.31240676800019</v>
      </c>
      <c r="N168" s="55">
        <v>0</v>
      </c>
      <c r="O168" s="55" t="s">
        <v>174</v>
      </c>
      <c r="P168" s="57" t="e">
        <f t="shared" si="16"/>
        <v>#VALUE!</v>
      </c>
      <c r="Q168" s="55">
        <v>1163.0459691300005</v>
      </c>
      <c r="R168" s="55">
        <v>913.30959363800002</v>
      </c>
      <c r="S168" s="55">
        <v>530.497703731</v>
      </c>
      <c r="T168" s="55">
        <v>2606.8532664990007</v>
      </c>
      <c r="U168" s="55">
        <v>0</v>
      </c>
      <c r="V168" s="55">
        <v>1222.3410131047995</v>
      </c>
      <c r="W168" s="55">
        <f t="shared" si="17"/>
        <v>-1384.5122533942013</v>
      </c>
    </row>
    <row r="169" spans="1:23" ht="21" customHeight="1" thickBot="1" x14ac:dyDescent="0.25">
      <c r="A169" s="54" t="s">
        <v>27</v>
      </c>
      <c r="B169" s="55">
        <v>2532.5931043210007</v>
      </c>
      <c r="C169" s="55">
        <v>4635.8909855450011</v>
      </c>
      <c r="D169" s="56">
        <v>1691.2554972800001</v>
      </c>
      <c r="E169" s="57">
        <v>1748.1880320559997</v>
      </c>
      <c r="F169" s="57">
        <v>10607.927619202001</v>
      </c>
      <c r="G169" s="55">
        <v>0</v>
      </c>
      <c r="H169" s="57">
        <v>10607.927619197</v>
      </c>
      <c r="I169" s="57">
        <f t="shared" si="15"/>
        <v>5.0004018703475595E-9</v>
      </c>
      <c r="J169" s="55">
        <v>1182.3872839260005</v>
      </c>
      <c r="K169" s="55">
        <v>369.53836563800002</v>
      </c>
      <c r="L169" s="55">
        <v>295.550032203</v>
      </c>
      <c r="M169" s="55">
        <v>1847.4756817670004</v>
      </c>
      <c r="N169" s="55">
        <v>0</v>
      </c>
      <c r="O169" s="55" t="s">
        <v>174</v>
      </c>
      <c r="P169" s="57" t="e">
        <f t="shared" si="16"/>
        <v>#VALUE!</v>
      </c>
      <c r="Q169" s="55">
        <v>2090.9565802729999</v>
      </c>
      <c r="R169" s="55">
        <v>1083.8632869589999</v>
      </c>
      <c r="S169" s="55">
        <v>784.77390067800013</v>
      </c>
      <c r="T169" s="55">
        <v>3959.5937679099998</v>
      </c>
      <c r="U169" s="55">
        <v>0</v>
      </c>
      <c r="V169" s="55">
        <v>2115.2215319072475</v>
      </c>
      <c r="W169" s="55">
        <f t="shared" si="17"/>
        <v>-1844.3722360027523</v>
      </c>
    </row>
    <row r="170" spans="1:23" ht="21" customHeight="1" thickBot="1" x14ac:dyDescent="0.25">
      <c r="A170" s="54" t="s">
        <v>28</v>
      </c>
      <c r="B170" s="55">
        <v>365.96240813399999</v>
      </c>
      <c r="C170" s="55">
        <v>702.85231889099998</v>
      </c>
      <c r="D170" s="56">
        <v>311.15230200800005</v>
      </c>
      <c r="E170" s="57">
        <v>205.38074489799999</v>
      </c>
      <c r="F170" s="57">
        <v>1585.3477739309999</v>
      </c>
      <c r="G170" s="55">
        <v>0</v>
      </c>
      <c r="H170" s="57">
        <v>1585.3477739330699</v>
      </c>
      <c r="I170" s="57">
        <f t="shared" si="15"/>
        <v>-2.0700099412351847E-9</v>
      </c>
      <c r="J170" s="55">
        <v>39.720489421999993</v>
      </c>
      <c r="K170" s="55">
        <v>51.56535396200001</v>
      </c>
      <c r="L170" s="55">
        <v>12.300662829</v>
      </c>
      <c r="M170" s="55">
        <v>103.58650621300001</v>
      </c>
      <c r="N170" s="55">
        <v>0</v>
      </c>
      <c r="O170" s="55" t="s">
        <v>174</v>
      </c>
      <c r="P170" s="57" t="e">
        <f t="shared" si="16"/>
        <v>#VALUE!</v>
      </c>
      <c r="Q170" s="55">
        <v>458.59160769800008</v>
      </c>
      <c r="R170" s="55">
        <v>461.46634533699995</v>
      </c>
      <c r="S170" s="55">
        <v>197.28265070800001</v>
      </c>
      <c r="T170" s="55">
        <v>1117.340603743</v>
      </c>
      <c r="U170" s="55">
        <v>0</v>
      </c>
      <c r="V170" s="55">
        <v>512.12148834318873</v>
      </c>
      <c r="W170" s="55">
        <f t="shared" si="17"/>
        <v>-605.21911539981124</v>
      </c>
    </row>
    <row r="171" spans="1:23" ht="21" customHeight="1" thickBot="1" x14ac:dyDescent="0.25">
      <c r="A171" s="54" t="s">
        <v>131</v>
      </c>
      <c r="B171" s="55">
        <v>1566.8272052340003</v>
      </c>
      <c r="C171" s="55">
        <v>2217.2467197369997</v>
      </c>
      <c r="D171" s="56">
        <v>1222.4180639249998</v>
      </c>
      <c r="E171" s="57">
        <v>888.97669271200004</v>
      </c>
      <c r="F171" s="57">
        <v>5895.4686816079993</v>
      </c>
      <c r="G171" s="55">
        <v>0</v>
      </c>
      <c r="H171" s="57">
        <v>5895.46868160541</v>
      </c>
      <c r="I171" s="57">
        <f t="shared" si="15"/>
        <v>2.5893314159475267E-9</v>
      </c>
      <c r="J171" s="55">
        <v>167.14416396599998</v>
      </c>
      <c r="K171" s="55">
        <v>76.534853822999992</v>
      </c>
      <c r="L171" s="55">
        <v>85.385600600999993</v>
      </c>
      <c r="M171" s="55">
        <v>329.06461838999996</v>
      </c>
      <c r="N171" s="55">
        <v>0</v>
      </c>
      <c r="O171" s="55" t="s">
        <v>174</v>
      </c>
      <c r="P171" s="57" t="e">
        <f t="shared" si="16"/>
        <v>#VALUE!</v>
      </c>
      <c r="Q171" s="55">
        <v>1236.9381378740002</v>
      </c>
      <c r="R171" s="55">
        <v>846.56606609799996</v>
      </c>
      <c r="S171" s="55">
        <v>719.91002235300004</v>
      </c>
      <c r="T171" s="55">
        <v>2803.4142263250005</v>
      </c>
      <c r="U171" s="55">
        <v>0</v>
      </c>
      <c r="V171" s="55">
        <v>904.28133237499992</v>
      </c>
      <c r="W171" s="55">
        <f t="shared" si="17"/>
        <v>-1899.1328939500006</v>
      </c>
    </row>
    <row r="172" spans="1:23" ht="21" customHeight="1" thickBot="1" x14ac:dyDescent="0.25">
      <c r="A172" s="54" t="s">
        <v>30</v>
      </c>
      <c r="B172" s="55">
        <v>190.05297380799999</v>
      </c>
      <c r="C172" s="55">
        <v>1454.6711618759998</v>
      </c>
      <c r="D172" s="56">
        <v>494.79198153099998</v>
      </c>
      <c r="E172" s="57">
        <v>413.22163095800005</v>
      </c>
      <c r="F172" s="57">
        <v>2552.7377481729995</v>
      </c>
      <c r="G172" s="55">
        <v>0</v>
      </c>
      <c r="H172" s="57">
        <v>2552.7377481712401</v>
      </c>
      <c r="I172" s="57">
        <f t="shared" si="15"/>
        <v>1.7594175005797297E-9</v>
      </c>
      <c r="J172" s="55">
        <v>31.160553378000007</v>
      </c>
      <c r="K172" s="55">
        <v>13.978618058</v>
      </c>
      <c r="L172" s="55">
        <v>18.657611082999999</v>
      </c>
      <c r="M172" s="55">
        <v>63.796782519000004</v>
      </c>
      <c r="N172" s="55">
        <v>0</v>
      </c>
      <c r="O172" s="55" t="s">
        <v>174</v>
      </c>
      <c r="P172" s="57" t="e">
        <f t="shared" si="16"/>
        <v>#VALUE!</v>
      </c>
      <c r="Q172" s="55">
        <v>861.42479126200021</v>
      </c>
      <c r="R172" s="55">
        <v>485.59770832300006</v>
      </c>
      <c r="S172" s="55">
        <v>662.82691789199998</v>
      </c>
      <c r="T172" s="55">
        <v>2009.8494174770003</v>
      </c>
      <c r="U172" s="55">
        <v>0</v>
      </c>
      <c r="V172" s="55">
        <v>765.1897563040809</v>
      </c>
      <c r="W172" s="55">
        <f t="shared" si="17"/>
        <v>-1244.6596611729194</v>
      </c>
    </row>
    <row r="173" spans="1:23" ht="21" customHeight="1" thickBot="1" x14ac:dyDescent="0.25">
      <c r="A173" s="54" t="s">
        <v>31</v>
      </c>
      <c r="B173" s="55">
        <v>6.7274130300000001</v>
      </c>
      <c r="C173" s="55">
        <v>397.45121617599995</v>
      </c>
      <c r="D173" s="56">
        <v>185.34890601399999</v>
      </c>
      <c r="E173" s="57">
        <v>115.82696310299997</v>
      </c>
      <c r="F173" s="57">
        <v>705.35449832299992</v>
      </c>
      <c r="G173" s="55">
        <v>0</v>
      </c>
      <c r="H173" s="57">
        <v>705.35449832812606</v>
      </c>
      <c r="I173" s="57">
        <f t="shared" si="15"/>
        <v>-5.1261395128676668E-9</v>
      </c>
      <c r="J173" s="55">
        <v>88.05362489800001</v>
      </c>
      <c r="K173" s="55">
        <v>17.431209935000002</v>
      </c>
      <c r="L173" s="55">
        <v>28.28138779</v>
      </c>
      <c r="M173" s="55">
        <v>133.766222623</v>
      </c>
      <c r="N173" s="55">
        <v>0</v>
      </c>
      <c r="O173" s="55" t="s">
        <v>174</v>
      </c>
      <c r="P173" s="57" t="e">
        <f t="shared" si="16"/>
        <v>#VALUE!</v>
      </c>
      <c r="Q173" s="55">
        <v>259.40461990199998</v>
      </c>
      <c r="R173" s="55">
        <v>154.73477098999999</v>
      </c>
      <c r="S173" s="55">
        <v>100.25581084700002</v>
      </c>
      <c r="T173" s="55">
        <v>514.39520173899996</v>
      </c>
      <c r="U173" s="55">
        <v>0</v>
      </c>
      <c r="V173" s="55">
        <v>102.62352713627401</v>
      </c>
      <c r="W173" s="55">
        <f t="shared" si="17"/>
        <v>-411.77167460272597</v>
      </c>
    </row>
    <row r="174" spans="1:23" ht="21" customHeight="1" thickBot="1" x14ac:dyDescent="0.25">
      <c r="A174" s="54" t="s">
        <v>132</v>
      </c>
      <c r="B174" s="55">
        <v>45.822839772000002</v>
      </c>
      <c r="C174" s="55">
        <v>1176.029187371</v>
      </c>
      <c r="D174" s="56">
        <v>277.28079575900006</v>
      </c>
      <c r="E174" s="57">
        <v>226.62661200400004</v>
      </c>
      <c r="F174" s="57">
        <v>1725.759434906</v>
      </c>
      <c r="G174" s="55">
        <v>0</v>
      </c>
      <c r="H174" s="57">
        <v>1725.7594349091</v>
      </c>
      <c r="I174" s="57">
        <f t="shared" si="15"/>
        <v>-3.1000126909930259E-9</v>
      </c>
      <c r="J174" s="55">
        <v>236.41184124799997</v>
      </c>
      <c r="K174" s="55">
        <v>57.262058934000009</v>
      </c>
      <c r="L174" s="55">
        <v>49.548022951000007</v>
      </c>
      <c r="M174" s="55">
        <v>343.22192313300002</v>
      </c>
      <c r="N174" s="55">
        <v>0</v>
      </c>
      <c r="O174" s="55" t="s">
        <v>174</v>
      </c>
      <c r="P174" s="57" t="e">
        <f t="shared" si="16"/>
        <v>#VALUE!</v>
      </c>
      <c r="Q174" s="55">
        <v>646.09172809899985</v>
      </c>
      <c r="R174" s="55">
        <v>336.435701962</v>
      </c>
      <c r="S174" s="55">
        <v>212.41565198000004</v>
      </c>
      <c r="T174" s="55">
        <v>1194.9430820409998</v>
      </c>
      <c r="U174" s="55">
        <v>0</v>
      </c>
      <c r="V174" s="55">
        <v>216.98673402303405</v>
      </c>
      <c r="W174" s="55">
        <f t="shared" si="17"/>
        <v>-977.95634801796575</v>
      </c>
    </row>
    <row r="175" spans="1:23" ht="21" customHeight="1" thickBot="1" x14ac:dyDescent="0.25">
      <c r="A175" s="54" t="s">
        <v>33</v>
      </c>
      <c r="B175" s="55">
        <v>208.11857854599995</v>
      </c>
      <c r="C175" s="55">
        <v>3180.8715870710007</v>
      </c>
      <c r="D175" s="56">
        <v>735.30304985800001</v>
      </c>
      <c r="E175" s="57">
        <v>673.65260049200003</v>
      </c>
      <c r="F175" s="57">
        <v>4797.9458159670012</v>
      </c>
      <c r="G175" s="55">
        <v>0</v>
      </c>
      <c r="H175" s="57">
        <v>4797.9458159698897</v>
      </c>
      <c r="I175" s="57">
        <f t="shared" si="15"/>
        <v>-2.8885551728308201E-9</v>
      </c>
      <c r="J175" s="55">
        <v>130.22147966899999</v>
      </c>
      <c r="K175" s="55">
        <v>31.258191266999994</v>
      </c>
      <c r="L175" s="55">
        <v>29.962533458000006</v>
      </c>
      <c r="M175" s="55">
        <v>191.44220439399999</v>
      </c>
      <c r="N175" s="55">
        <v>0</v>
      </c>
      <c r="O175" s="55" t="s">
        <v>174</v>
      </c>
      <c r="P175" s="57" t="e">
        <f t="shared" si="16"/>
        <v>#VALUE!</v>
      </c>
      <c r="Q175" s="55">
        <v>1798.505490338001</v>
      </c>
      <c r="R175" s="55">
        <v>676.06046706999985</v>
      </c>
      <c r="S175" s="55">
        <v>557.44875529299975</v>
      </c>
      <c r="T175" s="55">
        <v>3032.0147127010005</v>
      </c>
      <c r="U175" s="55">
        <v>0</v>
      </c>
      <c r="V175" s="55">
        <v>708.07070662705178</v>
      </c>
      <c r="W175" s="55">
        <f t="shared" si="17"/>
        <v>-2323.9440060739489</v>
      </c>
    </row>
    <row r="176" spans="1:23" ht="21" customHeight="1" thickBot="1" x14ac:dyDescent="0.25">
      <c r="A176" s="54" t="s">
        <v>34</v>
      </c>
      <c r="B176" s="55">
        <v>392.45122020699995</v>
      </c>
      <c r="C176" s="55">
        <v>1927.378303168</v>
      </c>
      <c r="D176" s="56">
        <v>768.82027390700011</v>
      </c>
      <c r="E176" s="57">
        <v>493.40258153599996</v>
      </c>
      <c r="F176" s="57">
        <v>3582.0523788179999</v>
      </c>
      <c r="G176" s="55">
        <v>0</v>
      </c>
      <c r="H176" s="57">
        <v>3582.05237881826</v>
      </c>
      <c r="I176" s="57">
        <f t="shared" si="15"/>
        <v>-2.6011548470705748E-10</v>
      </c>
      <c r="J176" s="55">
        <v>432.82877681800005</v>
      </c>
      <c r="K176" s="55">
        <v>101.889677073</v>
      </c>
      <c r="L176" s="55">
        <v>70.694578360999998</v>
      </c>
      <c r="M176" s="55">
        <v>605.41303225199999</v>
      </c>
      <c r="N176" s="55">
        <v>0</v>
      </c>
      <c r="O176" s="55" t="s">
        <v>174</v>
      </c>
      <c r="P176" s="57" t="e">
        <f t="shared" si="16"/>
        <v>#VALUE!</v>
      </c>
      <c r="Q176" s="55">
        <v>763.28990550399999</v>
      </c>
      <c r="R176" s="55">
        <v>615.08458763399994</v>
      </c>
      <c r="S176" s="55">
        <v>393.83028633399994</v>
      </c>
      <c r="T176" s="55">
        <v>1772.2047794719999</v>
      </c>
      <c r="U176" s="55">
        <v>0</v>
      </c>
      <c r="V176" s="55">
        <v>337.75522410960673</v>
      </c>
      <c r="W176" s="55">
        <f t="shared" si="17"/>
        <v>-1434.4495553623933</v>
      </c>
    </row>
    <row r="177" spans="1:23" ht="21" customHeight="1" thickBot="1" x14ac:dyDescent="0.25">
      <c r="A177" s="54" t="s">
        <v>133</v>
      </c>
      <c r="B177" s="55">
        <v>442.652459803</v>
      </c>
      <c r="C177" s="55">
        <v>1913.0930907710001</v>
      </c>
      <c r="D177" s="56">
        <v>343.08888084900002</v>
      </c>
      <c r="E177" s="57">
        <v>294.839534437</v>
      </c>
      <c r="F177" s="57">
        <v>2993.67396586</v>
      </c>
      <c r="G177" s="55">
        <v>0</v>
      </c>
      <c r="H177" s="57">
        <v>2993.6739658597298</v>
      </c>
      <c r="I177" s="57">
        <f t="shared" si="15"/>
        <v>2.7011992642655969E-10</v>
      </c>
      <c r="J177" s="55">
        <v>276.00891849999999</v>
      </c>
      <c r="K177" s="55">
        <v>30.749299022000002</v>
      </c>
      <c r="L177" s="55">
        <v>10.112285451</v>
      </c>
      <c r="M177" s="55">
        <v>316.87050297299999</v>
      </c>
      <c r="N177" s="55">
        <v>0</v>
      </c>
      <c r="O177" s="55" t="s">
        <v>174</v>
      </c>
      <c r="P177" s="57" t="e">
        <f t="shared" si="16"/>
        <v>#VALUE!</v>
      </c>
      <c r="Q177" s="55">
        <v>940.52780259999997</v>
      </c>
      <c r="R177" s="55">
        <v>254.07432660000001</v>
      </c>
      <c r="S177" s="55">
        <v>34.267823963000005</v>
      </c>
      <c r="T177" s="55">
        <v>1228.869953163</v>
      </c>
      <c r="U177" s="55">
        <v>0</v>
      </c>
      <c r="V177" s="55">
        <v>31.695836538811964</v>
      </c>
      <c r="W177" s="55">
        <f t="shared" si="17"/>
        <v>-1197.1741166241879</v>
      </c>
    </row>
    <row r="178" spans="1:23" ht="21" customHeight="1" thickBot="1" x14ac:dyDescent="0.25">
      <c r="A178" s="54" t="s">
        <v>36</v>
      </c>
      <c r="B178" s="55">
        <v>18.507426282000001</v>
      </c>
      <c r="C178" s="55">
        <v>592.79509708299997</v>
      </c>
      <c r="D178" s="56">
        <v>261.78396283699999</v>
      </c>
      <c r="E178" s="57">
        <v>149.776189464</v>
      </c>
      <c r="F178" s="57">
        <v>1022.862675666</v>
      </c>
      <c r="G178" s="55">
        <v>0</v>
      </c>
      <c r="H178" s="57">
        <v>1022.86267566921</v>
      </c>
      <c r="I178" s="57">
        <f t="shared" si="15"/>
        <v>-3.2100615499075502E-9</v>
      </c>
      <c r="J178" s="55">
        <v>249.69800134499994</v>
      </c>
      <c r="K178" s="55">
        <v>37.814854992999997</v>
      </c>
      <c r="L178" s="55">
        <v>27.734161824999997</v>
      </c>
      <c r="M178" s="55">
        <v>315.24701816299995</v>
      </c>
      <c r="N178" s="55">
        <v>0</v>
      </c>
      <c r="O178" s="55" t="s">
        <v>174</v>
      </c>
      <c r="P178" s="57" t="e">
        <f t="shared" si="16"/>
        <v>#VALUE!</v>
      </c>
      <c r="Q178" s="55">
        <v>451.90394895999992</v>
      </c>
      <c r="R178" s="55">
        <v>183.53796506100002</v>
      </c>
      <c r="S178" s="55">
        <v>232.910819062</v>
      </c>
      <c r="T178" s="55">
        <v>868.35273308299998</v>
      </c>
      <c r="U178" s="55">
        <v>0</v>
      </c>
      <c r="V178" s="55">
        <v>201.35587604551554</v>
      </c>
      <c r="W178" s="55">
        <f t="shared" si="17"/>
        <v>-666.99685703748446</v>
      </c>
    </row>
    <row r="179" spans="1:23" ht="21" customHeight="1" thickBot="1" x14ac:dyDescent="0.25">
      <c r="A179" s="54" t="s">
        <v>37</v>
      </c>
      <c r="B179" s="55">
        <v>377.21021412200002</v>
      </c>
      <c r="C179" s="55">
        <v>2136.8127114899999</v>
      </c>
      <c r="D179" s="56">
        <v>643.07641742199996</v>
      </c>
      <c r="E179" s="57">
        <v>526.747664472</v>
      </c>
      <c r="F179" s="57">
        <v>3683.8470075059995</v>
      </c>
      <c r="G179" s="55">
        <v>0</v>
      </c>
      <c r="H179" s="57">
        <v>3683.8470075006203</v>
      </c>
      <c r="I179" s="57">
        <f t="shared" si="15"/>
        <v>5.3792064136359841E-9</v>
      </c>
      <c r="J179" s="55">
        <v>388.21062515000006</v>
      </c>
      <c r="K179" s="55">
        <v>88.861387253999993</v>
      </c>
      <c r="L179" s="55">
        <v>79.779289102000007</v>
      </c>
      <c r="M179" s="55">
        <v>556.85130150600003</v>
      </c>
      <c r="N179" s="55">
        <v>0</v>
      </c>
      <c r="O179" s="55" t="s">
        <v>174</v>
      </c>
      <c r="P179" s="57" t="e">
        <f t="shared" si="16"/>
        <v>#VALUE!</v>
      </c>
      <c r="Q179" s="55">
        <v>1688.5764402039988</v>
      </c>
      <c r="R179" s="55">
        <v>1033.7050467460001</v>
      </c>
      <c r="S179" s="55">
        <v>745.59340075500006</v>
      </c>
      <c r="T179" s="55">
        <v>3467.8748877049993</v>
      </c>
      <c r="U179" s="55">
        <v>0</v>
      </c>
      <c r="V179" s="55">
        <v>802.58547437981247</v>
      </c>
      <c r="W179" s="55">
        <f t="shared" si="17"/>
        <v>-2665.2894133251866</v>
      </c>
    </row>
    <row r="180" spans="1:23" ht="21" customHeight="1" thickBot="1" x14ac:dyDescent="0.25">
      <c r="A180" s="54" t="s">
        <v>38</v>
      </c>
      <c r="B180" s="55">
        <v>285.42156857399999</v>
      </c>
      <c r="C180" s="55">
        <v>2658.9872509840006</v>
      </c>
      <c r="D180" s="56">
        <v>797.43603698599998</v>
      </c>
      <c r="E180" s="57">
        <v>577.832450419</v>
      </c>
      <c r="F180" s="57">
        <v>4319.6773069630008</v>
      </c>
      <c r="G180" s="55">
        <v>0</v>
      </c>
      <c r="H180" s="57">
        <v>4319.67730696525</v>
      </c>
      <c r="I180" s="57">
        <f t="shared" si="15"/>
        <v>-2.2491803974844515E-9</v>
      </c>
      <c r="J180" s="55">
        <v>258.58744659900003</v>
      </c>
      <c r="K180" s="55">
        <v>65.068803345000006</v>
      </c>
      <c r="L180" s="55">
        <v>57.453693148999996</v>
      </c>
      <c r="M180" s="55">
        <v>381.10994309300003</v>
      </c>
      <c r="N180" s="55">
        <v>0</v>
      </c>
      <c r="O180" s="55" t="s">
        <v>174</v>
      </c>
      <c r="P180" s="57" t="e">
        <f t="shared" si="16"/>
        <v>#VALUE!</v>
      </c>
      <c r="Q180" s="55">
        <v>1615.8407871700003</v>
      </c>
      <c r="R180" s="55">
        <v>894.490044281</v>
      </c>
      <c r="S180" s="55">
        <v>730.240244125</v>
      </c>
      <c r="T180" s="55">
        <v>3240.5710755760001</v>
      </c>
      <c r="U180" s="55">
        <v>0</v>
      </c>
      <c r="V180" s="55">
        <v>957.66781402814013</v>
      </c>
      <c r="W180" s="55">
        <f t="shared" si="17"/>
        <v>-2282.90326154786</v>
      </c>
    </row>
    <row r="181" spans="1:23" ht="21" customHeight="1" thickBot="1" x14ac:dyDescent="0.25">
      <c r="A181" s="54" t="s">
        <v>39</v>
      </c>
      <c r="B181" s="55">
        <v>245.37770097399999</v>
      </c>
      <c r="C181" s="55">
        <v>1761.6326922130002</v>
      </c>
      <c r="D181" s="56">
        <v>653.52257738099991</v>
      </c>
      <c r="E181" s="57">
        <v>361.66377233100002</v>
      </c>
      <c r="F181" s="57">
        <v>3022.1967428990001</v>
      </c>
      <c r="G181" s="55">
        <v>0</v>
      </c>
      <c r="H181" s="57">
        <v>3022.1967428948701</v>
      </c>
      <c r="I181" s="57">
        <f t="shared" si="15"/>
        <v>4.1300154407508671E-9</v>
      </c>
      <c r="J181" s="55">
        <v>357.99369463300002</v>
      </c>
      <c r="K181" s="55">
        <v>87.891444665999998</v>
      </c>
      <c r="L181" s="55">
        <v>69.924901369999986</v>
      </c>
      <c r="M181" s="55">
        <v>515.81004066900005</v>
      </c>
      <c r="N181" s="55">
        <v>0</v>
      </c>
      <c r="O181" s="55" t="s">
        <v>174</v>
      </c>
      <c r="P181" s="57" t="e">
        <f t="shared" si="16"/>
        <v>#VALUE!</v>
      </c>
      <c r="Q181" s="55">
        <v>1608.5594396700001</v>
      </c>
      <c r="R181" s="55">
        <v>766.22984079299999</v>
      </c>
      <c r="S181" s="55">
        <v>417.47169649100005</v>
      </c>
      <c r="T181" s="55">
        <v>2792.2609769540004</v>
      </c>
      <c r="U181" s="55">
        <v>0</v>
      </c>
      <c r="V181" s="55">
        <v>646.6348216424318</v>
      </c>
      <c r="W181" s="55">
        <f t="shared" si="17"/>
        <v>-2145.6261553115687</v>
      </c>
    </row>
    <row r="182" spans="1:23" ht="21" customHeight="1" thickBot="1" x14ac:dyDescent="0.25">
      <c r="A182" s="54" t="s">
        <v>40</v>
      </c>
      <c r="B182" s="55">
        <v>79.548560272000003</v>
      </c>
      <c r="C182" s="55">
        <v>909.84403753199979</v>
      </c>
      <c r="D182" s="56">
        <v>383.27772045099994</v>
      </c>
      <c r="E182" s="57">
        <v>215.944754128</v>
      </c>
      <c r="F182" s="57">
        <v>1588.6150723829996</v>
      </c>
      <c r="G182" s="55">
        <v>0</v>
      </c>
      <c r="H182" s="57">
        <v>1588.6150723839301</v>
      </c>
      <c r="I182" s="57">
        <f t="shared" si="15"/>
        <v>-9.3041307991370559E-10</v>
      </c>
      <c r="J182" s="55">
        <v>58.731545457000003</v>
      </c>
      <c r="K182" s="55">
        <v>65.855181575000003</v>
      </c>
      <c r="L182" s="55">
        <v>11.11453803</v>
      </c>
      <c r="M182" s="55">
        <v>135.701265062</v>
      </c>
      <c r="N182" s="55">
        <v>0</v>
      </c>
      <c r="O182" s="55" t="s">
        <v>174</v>
      </c>
      <c r="P182" s="57" t="e">
        <f t="shared" si="16"/>
        <v>#VALUE!</v>
      </c>
      <c r="Q182" s="55">
        <v>429.88074131099995</v>
      </c>
      <c r="R182" s="55">
        <v>371.91371287499999</v>
      </c>
      <c r="S182" s="55">
        <v>152.07363894700001</v>
      </c>
      <c r="T182" s="55">
        <v>953.86809313299989</v>
      </c>
      <c r="U182" s="55">
        <v>0</v>
      </c>
      <c r="V182" s="55">
        <v>258.63671979637883</v>
      </c>
      <c r="W182" s="55">
        <f t="shared" si="17"/>
        <v>-695.23137333662112</v>
      </c>
    </row>
    <row r="183" spans="1:23" ht="20.100000000000001" customHeight="1" thickBot="1" x14ac:dyDescent="0.25">
      <c r="A183" s="58" t="s">
        <v>4</v>
      </c>
      <c r="B183" s="59">
        <v>177939.03370578398</v>
      </c>
      <c r="C183" s="59">
        <v>332480.675090064</v>
      </c>
      <c r="D183" s="59">
        <v>142491.23199678998</v>
      </c>
      <c r="E183" s="59">
        <v>110330.70678678698</v>
      </c>
      <c r="F183" s="59">
        <v>763241.64757942501</v>
      </c>
      <c r="G183" s="59">
        <v>-18265.357868742001</v>
      </c>
      <c r="H183" s="59">
        <v>744976.28971068107</v>
      </c>
      <c r="I183" s="59">
        <f t="shared" si="15"/>
        <v>1.9790604710578918E-9</v>
      </c>
      <c r="J183" s="59">
        <v>35085.905645574006</v>
      </c>
      <c r="K183" s="59">
        <v>23160.708039756995</v>
      </c>
      <c r="L183" s="59">
        <v>15039.413025205997</v>
      </c>
      <c r="M183" s="59">
        <v>73286.026710536986</v>
      </c>
      <c r="N183" s="59">
        <v>0</v>
      </c>
      <c r="O183" s="59">
        <v>0</v>
      </c>
      <c r="P183" s="59">
        <f t="shared" si="16"/>
        <v>-73286.026710536986</v>
      </c>
      <c r="Q183" s="59">
        <v>139503.40475140704</v>
      </c>
      <c r="R183" s="59">
        <v>136805.74300562899</v>
      </c>
      <c r="S183" s="59">
        <v>85304.891340641989</v>
      </c>
      <c r="T183" s="59">
        <v>361614.03909767797</v>
      </c>
      <c r="U183" s="59">
        <v>18265.357868739997</v>
      </c>
      <c r="V183" s="59">
        <v>290679.83447814616</v>
      </c>
      <c r="W183" s="59">
        <f t="shared" si="17"/>
        <v>-89199.562488271811</v>
      </c>
    </row>
    <row r="184" spans="1:23" x14ac:dyDescent="0.2">
      <c r="T184" s="30"/>
    </row>
  </sheetData>
  <mergeCells count="10">
    <mergeCell ref="B126:I126"/>
    <mergeCell ref="J126:P126"/>
    <mergeCell ref="Q126:W126"/>
    <mergeCell ref="B2:W2"/>
    <mergeCell ref="B5:I5"/>
    <mergeCell ref="J5:P5"/>
    <mergeCell ref="Q5:W5"/>
    <mergeCell ref="B66:I66"/>
    <mergeCell ref="J66:P66"/>
    <mergeCell ref="Q66:W6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1" fitToHeight="3" orientation="landscape" r:id="rId1"/>
  <headerFooter>
    <oddFooter>&amp;L&amp;F / &amp;A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39.140625" style="42" bestFit="1" customWidth="1"/>
    <col min="2" max="2" width="5.7109375" style="41" customWidth="1"/>
    <col min="3" max="5" width="12.7109375" style="41" customWidth="1"/>
    <col min="6" max="6" width="5.7109375" style="44" customWidth="1"/>
    <col min="7" max="9" width="12.42578125" style="41" bestFit="1" customWidth="1"/>
    <col min="10" max="10" width="5.7109375" style="44" customWidth="1"/>
    <col min="11" max="13" width="16.42578125" style="41" customWidth="1"/>
    <col min="14" max="14" width="5.7109375" style="44" customWidth="1"/>
    <col min="15" max="15" width="18.5703125" style="44" customWidth="1"/>
    <col min="16" max="16" width="5.7109375" style="44" customWidth="1"/>
    <col min="17" max="19" width="16.140625" style="42" customWidth="1"/>
    <col min="20" max="20" width="11.42578125" style="42"/>
    <col min="21" max="23" width="18.42578125" style="43" bestFit="1" customWidth="1"/>
    <col min="24" max="26" width="11.42578125" style="42"/>
    <col min="27" max="29" width="11.7109375" style="42" bestFit="1" customWidth="1"/>
    <col min="30" max="16384" width="11.42578125" style="42"/>
  </cols>
  <sheetData>
    <row r="1" spans="1:32" ht="28.5" x14ac:dyDescent="0.45">
      <c r="A1" s="29" t="s">
        <v>173</v>
      </c>
      <c r="B1" s="167" t="s">
        <v>146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</row>
    <row r="2" spans="1:32" x14ac:dyDescent="0.25">
      <c r="J2"/>
      <c r="K2"/>
      <c r="L2"/>
      <c r="M2"/>
    </row>
    <row r="4" spans="1:32" ht="45" x14ac:dyDescent="0.25">
      <c r="A4" s="31" t="s">
        <v>91</v>
      </c>
      <c r="B4" s="32"/>
      <c r="C4" s="122" t="s">
        <v>134</v>
      </c>
      <c r="D4" s="123" t="s">
        <v>135</v>
      </c>
      <c r="E4" s="123" t="s">
        <v>136</v>
      </c>
      <c r="F4" s="32"/>
      <c r="G4" s="33" t="s">
        <v>137</v>
      </c>
      <c r="H4" s="33" t="s">
        <v>138</v>
      </c>
      <c r="I4" s="33" t="s">
        <v>139</v>
      </c>
      <c r="J4" s="32"/>
      <c r="K4" s="127" t="s">
        <v>140</v>
      </c>
      <c r="L4" s="127" t="s">
        <v>141</v>
      </c>
      <c r="M4" s="127" t="s">
        <v>142</v>
      </c>
      <c r="N4" s="32"/>
      <c r="O4" s="141" t="s">
        <v>143</v>
      </c>
      <c r="P4" s="32"/>
      <c r="Q4" s="134" t="s">
        <v>149</v>
      </c>
      <c r="R4" s="134" t="s">
        <v>150</v>
      </c>
      <c r="S4" s="134" t="s">
        <v>151</v>
      </c>
    </row>
    <row r="5" spans="1:32" x14ac:dyDescent="0.25">
      <c r="A5" s="119" t="s">
        <v>41</v>
      </c>
      <c r="B5" s="36"/>
      <c r="C5" s="124">
        <v>1980.1991937396249</v>
      </c>
      <c r="D5" s="124">
        <v>2025.6395541854399</v>
      </c>
      <c r="E5" s="124">
        <v>2073.1354447711642</v>
      </c>
      <c r="F5" s="36"/>
      <c r="G5" s="35">
        <v>84.34</v>
      </c>
      <c r="H5" s="35">
        <v>84.34</v>
      </c>
      <c r="I5" s="35">
        <v>84.34</v>
      </c>
      <c r="J5" s="36"/>
      <c r="K5" s="128">
        <v>167.00999999999996</v>
      </c>
      <c r="L5" s="129">
        <v>170.84244000000001</v>
      </c>
      <c r="M5" s="129">
        <v>174.84824341200002</v>
      </c>
      <c r="N5" s="36"/>
      <c r="O5" s="142">
        <v>8.7900000000000063</v>
      </c>
      <c r="P5" s="36"/>
      <c r="Q5" s="135">
        <v>175.79999999999998</v>
      </c>
      <c r="R5" s="136">
        <v>179.63244</v>
      </c>
      <c r="S5" s="136">
        <v>183.63824341200001</v>
      </c>
      <c r="T5" s="45"/>
      <c r="X5" s="46"/>
      <c r="Y5" s="46"/>
      <c r="Z5" s="46"/>
      <c r="AA5" s="46"/>
      <c r="AB5" s="46"/>
      <c r="AC5" s="46"/>
      <c r="AD5" s="46"/>
      <c r="AE5" s="46"/>
      <c r="AF5" s="46"/>
    </row>
    <row r="6" spans="1:32" x14ac:dyDescent="0.25">
      <c r="A6" s="119" t="s">
        <v>45</v>
      </c>
      <c r="B6" s="36"/>
      <c r="C6" s="124">
        <v>18562</v>
      </c>
      <c r="D6" s="125">
        <v>18985.564126156016</v>
      </c>
      <c r="E6" s="125">
        <v>19428.288505857236</v>
      </c>
      <c r="F6" s="36"/>
      <c r="G6" s="35">
        <v>84.34</v>
      </c>
      <c r="H6" s="35">
        <v>84.34</v>
      </c>
      <c r="I6" s="35">
        <v>84.34</v>
      </c>
      <c r="J6" s="36"/>
      <c r="K6" s="130">
        <v>1565.51908</v>
      </c>
      <c r="L6" s="131">
        <v>1601.2424783999986</v>
      </c>
      <c r="M6" s="131">
        <v>1638.5818525839993</v>
      </c>
      <c r="N6" s="36"/>
      <c r="O6" s="143">
        <v>73.168920000001322</v>
      </c>
      <c r="P6" s="36"/>
      <c r="Q6" s="137">
        <v>1638.6879999999999</v>
      </c>
      <c r="R6" s="138">
        <v>1674.4113984000001</v>
      </c>
      <c r="S6" s="138">
        <v>1711.7507725839998</v>
      </c>
      <c r="T6" s="45"/>
      <c r="X6" s="46"/>
      <c r="Y6" s="46"/>
      <c r="Z6" s="46"/>
      <c r="AA6" s="46"/>
      <c r="AB6" s="46"/>
      <c r="AC6" s="46"/>
      <c r="AD6" s="46"/>
      <c r="AE6" s="46"/>
      <c r="AF6" s="46"/>
    </row>
    <row r="7" spans="1:32" x14ac:dyDescent="0.25">
      <c r="A7" s="119" t="s">
        <v>48</v>
      </c>
      <c r="B7" s="36"/>
      <c r="C7" s="124">
        <v>4770</v>
      </c>
      <c r="D7" s="125">
        <v>4878.7453995731466</v>
      </c>
      <c r="E7" s="125">
        <v>4992.4099820962774</v>
      </c>
      <c r="F7" s="36"/>
      <c r="G7" s="35">
        <v>84.34</v>
      </c>
      <c r="H7" s="35">
        <v>84.34</v>
      </c>
      <c r="I7" s="35">
        <v>84.34</v>
      </c>
      <c r="J7" s="36"/>
      <c r="K7" s="130">
        <v>402.30180000000001</v>
      </c>
      <c r="L7" s="131">
        <v>411.47338699999921</v>
      </c>
      <c r="M7" s="131">
        <v>421.05985789000005</v>
      </c>
      <c r="N7" s="36"/>
      <c r="O7" s="143">
        <v>18.413200000000362</v>
      </c>
      <c r="P7" s="36"/>
      <c r="Q7" s="137">
        <v>420.71499999999997</v>
      </c>
      <c r="R7" s="138">
        <v>429.88658700000002</v>
      </c>
      <c r="S7" s="138">
        <v>439.47305789000001</v>
      </c>
      <c r="T7" s="45"/>
      <c r="X7" s="46"/>
      <c r="Y7" s="46"/>
      <c r="Z7" s="46"/>
      <c r="AA7" s="46"/>
      <c r="AB7" s="46"/>
      <c r="AC7" s="46"/>
      <c r="AD7" s="46"/>
      <c r="AE7" s="46"/>
      <c r="AF7" s="46"/>
    </row>
    <row r="8" spans="1:32" x14ac:dyDescent="0.25">
      <c r="A8" s="119" t="s">
        <v>121</v>
      </c>
      <c r="B8" s="36"/>
      <c r="C8" s="124">
        <v>4901</v>
      </c>
      <c r="D8" s="125">
        <v>5011.8747379653742</v>
      </c>
      <c r="E8" s="125">
        <v>5127.7649811595911</v>
      </c>
      <c r="F8" s="36"/>
      <c r="G8" s="35">
        <v>84.34</v>
      </c>
      <c r="H8" s="35">
        <v>84.34</v>
      </c>
      <c r="I8" s="35">
        <v>84.34</v>
      </c>
      <c r="J8" s="36"/>
      <c r="K8" s="130">
        <v>413.35034000000002</v>
      </c>
      <c r="L8" s="131">
        <v>422.70151539999966</v>
      </c>
      <c r="M8" s="131">
        <v>432.47569851099991</v>
      </c>
      <c r="N8" s="36"/>
      <c r="O8" s="143">
        <v>15.602660000000208</v>
      </c>
      <c r="P8" s="36"/>
      <c r="Q8" s="137">
        <v>428.95299999999997</v>
      </c>
      <c r="R8" s="138">
        <v>438.30417539999996</v>
      </c>
      <c r="S8" s="138">
        <v>448.07835851100003</v>
      </c>
      <c r="T8" s="45"/>
      <c r="X8" s="46"/>
      <c r="Y8" s="46"/>
      <c r="Z8" s="46"/>
      <c r="AA8" s="46"/>
      <c r="AB8" s="46"/>
      <c r="AC8" s="46"/>
      <c r="AD8" s="46"/>
      <c r="AE8" s="46"/>
      <c r="AF8" s="46"/>
    </row>
    <row r="9" spans="1:32" x14ac:dyDescent="0.25">
      <c r="A9" s="119" t="s">
        <v>122</v>
      </c>
      <c r="B9" s="36"/>
      <c r="C9" s="124">
        <v>9602</v>
      </c>
      <c r="D9" s="125">
        <v>9820.9884183068571</v>
      </c>
      <c r="E9" s="125">
        <v>10049.882948482325</v>
      </c>
      <c r="F9" s="36"/>
      <c r="G9" s="35">
        <v>84.34</v>
      </c>
      <c r="H9" s="35">
        <v>84.34</v>
      </c>
      <c r="I9" s="35">
        <v>84.34</v>
      </c>
      <c r="J9" s="36"/>
      <c r="K9" s="130">
        <v>809.8326800000001</v>
      </c>
      <c r="L9" s="131">
        <v>828.30216320000045</v>
      </c>
      <c r="M9" s="131">
        <v>847.60712787499938</v>
      </c>
      <c r="N9" s="36"/>
      <c r="O9" s="143">
        <v>37.391319999999951</v>
      </c>
      <c r="P9" s="36"/>
      <c r="Q9" s="137">
        <v>847.22399999999982</v>
      </c>
      <c r="R9" s="138">
        <v>865.69348319999995</v>
      </c>
      <c r="S9" s="138">
        <v>884.99844787499978</v>
      </c>
      <c r="T9" s="45"/>
      <c r="X9" s="46"/>
      <c r="Y9" s="46"/>
      <c r="Z9" s="46"/>
      <c r="AA9" s="46"/>
      <c r="AB9" s="46"/>
      <c r="AC9" s="46"/>
      <c r="AD9" s="46"/>
      <c r="AE9" s="46"/>
      <c r="AF9" s="46"/>
    </row>
    <row r="10" spans="1:32" x14ac:dyDescent="0.25">
      <c r="A10" s="119" t="s">
        <v>123</v>
      </c>
      <c r="B10" s="36"/>
      <c r="C10" s="124">
        <v>17842</v>
      </c>
      <c r="D10" s="125">
        <v>18248.757654730955</v>
      </c>
      <c r="E10" s="125">
        <v>18673.915309165335</v>
      </c>
      <c r="F10" s="36"/>
      <c r="G10" s="35">
        <v>84.34</v>
      </c>
      <c r="H10" s="35">
        <v>84.34</v>
      </c>
      <c r="I10" s="35">
        <v>84.34</v>
      </c>
      <c r="J10" s="36"/>
      <c r="K10" s="130">
        <v>1504.7942800000001</v>
      </c>
      <c r="L10" s="131">
        <v>1539.1002206000087</v>
      </c>
      <c r="M10" s="131">
        <v>1574.9580171750044</v>
      </c>
      <c r="N10" s="36"/>
      <c r="O10" s="143">
        <v>68.87271999999578</v>
      </c>
      <c r="P10" s="36"/>
      <c r="Q10" s="137">
        <v>1573.6669999999997</v>
      </c>
      <c r="R10" s="138">
        <v>1607.9729405999999</v>
      </c>
      <c r="S10" s="138">
        <v>1643.830737175</v>
      </c>
      <c r="T10" s="45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2" x14ac:dyDescent="0.25">
      <c r="A11" s="119" t="s">
        <v>170</v>
      </c>
      <c r="B11" s="36"/>
      <c r="C11" s="124">
        <v>16300</v>
      </c>
      <c r="D11" s="125">
        <v>16671.463056675377</v>
      </c>
      <c r="E11" s="125">
        <v>17059.729534396494</v>
      </c>
      <c r="F11" s="36"/>
      <c r="G11" s="35">
        <v>84.34</v>
      </c>
      <c r="H11" s="35">
        <v>84.34</v>
      </c>
      <c r="I11" s="35">
        <v>84.34</v>
      </c>
      <c r="J11" s="36"/>
      <c r="K11" s="130">
        <v>1374.742</v>
      </c>
      <c r="L11" s="131">
        <v>1406.0711942000012</v>
      </c>
      <c r="M11" s="131">
        <v>1438.8175889310003</v>
      </c>
      <c r="N11" s="36"/>
      <c r="O11" s="143">
        <v>62.377000000000002</v>
      </c>
      <c r="P11" s="36"/>
      <c r="Q11" s="137">
        <v>1437.1189999999999</v>
      </c>
      <c r="R11" s="138">
        <v>1468.4481942</v>
      </c>
      <c r="S11" s="138">
        <v>1501.1945889309998</v>
      </c>
      <c r="T11" s="45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2" x14ac:dyDescent="0.25">
      <c r="A12" s="119" t="s">
        <v>56</v>
      </c>
      <c r="B12" s="36"/>
      <c r="C12" s="124">
        <v>16500</v>
      </c>
      <c r="D12" s="125">
        <v>16876.020792032246</v>
      </c>
      <c r="E12" s="125">
        <v>17269.051177815982</v>
      </c>
      <c r="F12" s="36"/>
      <c r="G12" s="35">
        <v>84.34</v>
      </c>
      <c r="H12" s="35">
        <v>84.34</v>
      </c>
      <c r="I12" s="35">
        <v>84.34</v>
      </c>
      <c r="J12" s="36"/>
      <c r="K12" s="130">
        <v>1391.61</v>
      </c>
      <c r="L12" s="131">
        <v>1423.3235935999999</v>
      </c>
      <c r="M12" s="131">
        <v>1456.4717763369999</v>
      </c>
      <c r="N12" s="36"/>
      <c r="O12" s="143">
        <v>63.142000000000003</v>
      </c>
      <c r="P12" s="36"/>
      <c r="Q12" s="137">
        <v>1454.752</v>
      </c>
      <c r="R12" s="138">
        <v>1486.4655935999999</v>
      </c>
      <c r="S12" s="138">
        <v>1519.613776337</v>
      </c>
      <c r="T12" s="45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2" x14ac:dyDescent="0.25">
      <c r="A13" s="119" t="s">
        <v>58</v>
      </c>
      <c r="B13" s="36"/>
      <c r="C13" s="124">
        <v>8006</v>
      </c>
      <c r="D13" s="125">
        <v>8188.4582973678098</v>
      </c>
      <c r="E13" s="125">
        <v>8379.1702380958031</v>
      </c>
      <c r="F13" s="36"/>
      <c r="G13" s="35">
        <v>84.34</v>
      </c>
      <c r="H13" s="35">
        <v>84.34</v>
      </c>
      <c r="I13" s="35">
        <v>84.34</v>
      </c>
      <c r="J13" s="36"/>
      <c r="K13" s="130">
        <v>675.22604000000001</v>
      </c>
      <c r="L13" s="131">
        <v>690.61457280000116</v>
      </c>
      <c r="M13" s="131">
        <v>706.69921788099998</v>
      </c>
      <c r="N13" s="36"/>
      <c r="O13" s="143">
        <v>30.669959999999964</v>
      </c>
      <c r="P13" s="36"/>
      <c r="Q13" s="137">
        <v>705.89599999999996</v>
      </c>
      <c r="R13" s="138">
        <v>721.28453280000008</v>
      </c>
      <c r="S13" s="138">
        <v>737.36917788099993</v>
      </c>
      <c r="T13" s="45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2" x14ac:dyDescent="0.25">
      <c r="A14" s="119" t="s">
        <v>59</v>
      </c>
      <c r="B14" s="36"/>
      <c r="C14" s="124">
        <v>5615</v>
      </c>
      <c r="D14" s="125">
        <v>5743.0089589755617</v>
      </c>
      <c r="E14" s="125">
        <v>5876.8085030353241</v>
      </c>
      <c r="F14" s="36"/>
      <c r="G14" s="35">
        <v>84.34</v>
      </c>
      <c r="H14" s="35">
        <v>84.34</v>
      </c>
      <c r="I14" s="35">
        <v>84.34</v>
      </c>
      <c r="J14" s="36"/>
      <c r="K14" s="130">
        <v>473.56910000000005</v>
      </c>
      <c r="L14" s="131">
        <v>484.36537559999886</v>
      </c>
      <c r="M14" s="131">
        <v>495.65002914599921</v>
      </c>
      <c r="N14" s="36"/>
      <c r="O14" s="143">
        <v>21.672900000000954</v>
      </c>
      <c r="P14" s="36"/>
      <c r="Q14" s="137">
        <v>495.24199999999996</v>
      </c>
      <c r="R14" s="138">
        <v>506.03827560000002</v>
      </c>
      <c r="S14" s="138">
        <v>517.32292914599998</v>
      </c>
      <c r="T14" s="45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2" x14ac:dyDescent="0.25">
      <c r="A15" s="119" t="s">
        <v>62</v>
      </c>
      <c r="B15" s="36"/>
      <c r="C15" s="124">
        <v>8222.5912971306643</v>
      </c>
      <c r="D15" s="125">
        <v>8411.2781290016646</v>
      </c>
      <c r="E15" s="125">
        <v>8608.5003568532156</v>
      </c>
      <c r="F15" s="36"/>
      <c r="G15" s="35">
        <v>84.34</v>
      </c>
      <c r="H15" s="35">
        <v>84.34</v>
      </c>
      <c r="I15" s="35">
        <v>84.34</v>
      </c>
      <c r="J15" s="36"/>
      <c r="K15" s="130">
        <v>693.49335000000019</v>
      </c>
      <c r="L15" s="131">
        <v>709.40719740000043</v>
      </c>
      <c r="M15" s="131">
        <v>726.04092009700025</v>
      </c>
      <c r="N15" s="36"/>
      <c r="O15" s="143">
        <v>36.499650000000017</v>
      </c>
      <c r="P15" s="36"/>
      <c r="Q15" s="137">
        <v>729.99300000000005</v>
      </c>
      <c r="R15" s="138">
        <v>745.90684739999983</v>
      </c>
      <c r="S15" s="138">
        <v>762.54057009699989</v>
      </c>
      <c r="T15" s="45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2" x14ac:dyDescent="0.25">
      <c r="A16" s="119" t="s">
        <v>63</v>
      </c>
      <c r="B16" s="36"/>
      <c r="C16" s="124">
        <v>27800</v>
      </c>
      <c r="D16" s="125">
        <v>28433.64282191129</v>
      </c>
      <c r="E16" s="125">
        <v>29095.948970998405</v>
      </c>
      <c r="F16" s="36"/>
      <c r="G16" s="35">
        <v>84.34</v>
      </c>
      <c r="H16" s="35">
        <v>84.34</v>
      </c>
      <c r="I16" s="35">
        <v>84.34</v>
      </c>
      <c r="J16" s="36"/>
      <c r="K16" s="130">
        <v>2344.652</v>
      </c>
      <c r="L16" s="131">
        <v>2398.093435599998</v>
      </c>
      <c r="M16" s="131">
        <v>2453.9523362140053</v>
      </c>
      <c r="N16" s="36"/>
      <c r="O16" s="143">
        <v>106.79</v>
      </c>
      <c r="P16" s="36"/>
      <c r="Q16" s="137">
        <v>2451.442</v>
      </c>
      <c r="R16" s="138">
        <v>2504.8834355999998</v>
      </c>
      <c r="S16" s="138">
        <v>2560.7423362139994</v>
      </c>
      <c r="T16" s="45"/>
      <c r="X16" s="46"/>
      <c r="Y16" s="46"/>
      <c r="Z16" s="46"/>
      <c r="AA16" s="46"/>
      <c r="AB16" s="46"/>
      <c r="AC16" s="46"/>
      <c r="AD16" s="46"/>
      <c r="AE16" s="46"/>
      <c r="AF16" s="46"/>
    </row>
    <row r="17" spans="1:32" x14ac:dyDescent="0.25">
      <c r="A17" s="119" t="s">
        <v>124</v>
      </c>
      <c r="B17" s="36"/>
      <c r="C17" s="124">
        <v>35992.958857007245</v>
      </c>
      <c r="D17" s="125">
        <v>36818.902544462901</v>
      </c>
      <c r="E17" s="125">
        <v>37682.208438700414</v>
      </c>
      <c r="F17" s="36"/>
      <c r="G17" s="35">
        <v>84.34</v>
      </c>
      <c r="H17" s="35">
        <v>84.34</v>
      </c>
      <c r="I17" s="35">
        <v>84.34</v>
      </c>
      <c r="J17" s="36"/>
      <c r="K17" s="130">
        <v>3035.6461499999909</v>
      </c>
      <c r="L17" s="131">
        <v>3105.3062406000013</v>
      </c>
      <c r="M17" s="131">
        <v>3178.1174597199933</v>
      </c>
      <c r="N17" s="36"/>
      <c r="O17" s="143">
        <v>159.77084999999954</v>
      </c>
      <c r="P17" s="36"/>
      <c r="Q17" s="137">
        <v>3195.4169999999999</v>
      </c>
      <c r="R17" s="138">
        <v>3265.0770905999998</v>
      </c>
      <c r="S17" s="138">
        <v>3337.8883097199991</v>
      </c>
      <c r="T17" s="45"/>
      <c r="X17" s="46"/>
      <c r="Y17" s="46"/>
      <c r="Z17" s="46"/>
      <c r="AA17" s="46"/>
      <c r="AB17" s="46"/>
      <c r="AC17" s="46"/>
      <c r="AD17" s="46"/>
      <c r="AE17" s="46"/>
      <c r="AF17" s="46"/>
    </row>
    <row r="18" spans="1:32" x14ac:dyDescent="0.25">
      <c r="A18" s="119" t="s">
        <v>65</v>
      </c>
      <c r="B18" s="36"/>
      <c r="C18" s="124">
        <v>22000</v>
      </c>
      <c r="D18" s="125">
        <v>22501.477801754812</v>
      </c>
      <c r="E18" s="125">
        <v>23025.640342921521</v>
      </c>
      <c r="F18" s="36"/>
      <c r="G18" s="35">
        <v>84.34</v>
      </c>
      <c r="H18" s="35">
        <v>84.34</v>
      </c>
      <c r="I18" s="35">
        <v>84.34</v>
      </c>
      <c r="J18" s="36"/>
      <c r="K18" s="130">
        <v>1855.48</v>
      </c>
      <c r="L18" s="131">
        <v>1897.7746378000008</v>
      </c>
      <c r="M18" s="131">
        <v>1941.9825065220011</v>
      </c>
      <c r="N18" s="36"/>
      <c r="O18" s="143">
        <v>84.641000000000005</v>
      </c>
      <c r="P18" s="36"/>
      <c r="Q18" s="137">
        <v>1940.1209999999999</v>
      </c>
      <c r="R18" s="138">
        <v>1982.4156377999998</v>
      </c>
      <c r="S18" s="138">
        <v>2026.6235065220003</v>
      </c>
      <c r="T18" s="45"/>
      <c r="X18" s="46"/>
      <c r="Y18" s="46"/>
      <c r="Z18" s="46"/>
      <c r="AA18" s="46"/>
      <c r="AB18" s="46"/>
      <c r="AC18" s="46"/>
      <c r="AD18" s="46"/>
      <c r="AE18" s="46"/>
      <c r="AF18" s="46"/>
    </row>
    <row r="19" spans="1:32" x14ac:dyDescent="0.25">
      <c r="A19" s="119" t="s">
        <v>66</v>
      </c>
      <c r="B19" s="36"/>
      <c r="C19" s="124">
        <v>21483.64062129477</v>
      </c>
      <c r="D19" s="125">
        <v>22886.355821674166</v>
      </c>
      <c r="E19" s="125">
        <v>23495.793810765939</v>
      </c>
      <c r="F19" s="36"/>
      <c r="G19" s="35">
        <v>84.34</v>
      </c>
      <c r="H19" s="35">
        <v>84.34</v>
      </c>
      <c r="I19" s="35">
        <v>84.34</v>
      </c>
      <c r="J19" s="36"/>
      <c r="K19" s="130">
        <v>1811.930250000001</v>
      </c>
      <c r="L19" s="131">
        <v>1930.235249999999</v>
      </c>
      <c r="M19" s="131">
        <v>1981.6352499999996</v>
      </c>
      <c r="N19" s="36"/>
      <c r="O19" s="143">
        <v>95.364750000000058</v>
      </c>
      <c r="P19" s="36"/>
      <c r="Q19" s="137">
        <v>1907.2950000000001</v>
      </c>
      <c r="R19" s="138">
        <v>2025.6</v>
      </c>
      <c r="S19" s="138">
        <v>2077</v>
      </c>
      <c r="T19" s="45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2" x14ac:dyDescent="0.25">
      <c r="A20" s="119" t="s">
        <v>67</v>
      </c>
      <c r="B20" s="36"/>
      <c r="C20" s="124">
        <v>37700</v>
      </c>
      <c r="D20" s="125">
        <v>35347.996205833551</v>
      </c>
      <c r="E20" s="125">
        <v>36257.410481384904</v>
      </c>
      <c r="F20" s="36"/>
      <c r="G20" s="35">
        <v>84.34</v>
      </c>
      <c r="H20" s="35">
        <v>84.34</v>
      </c>
      <c r="I20" s="35">
        <v>84.34</v>
      </c>
      <c r="J20" s="36"/>
      <c r="K20" s="130">
        <v>3179.6179999999999</v>
      </c>
      <c r="L20" s="131">
        <v>2981.2500000000018</v>
      </c>
      <c r="M20" s="131">
        <v>3057.950000000003</v>
      </c>
      <c r="N20" s="36"/>
      <c r="O20" s="143">
        <v>145.54999999999814</v>
      </c>
      <c r="P20" s="36"/>
      <c r="Q20" s="137">
        <v>3325.1679999999997</v>
      </c>
      <c r="R20" s="138">
        <v>3126.8</v>
      </c>
      <c r="S20" s="138">
        <v>3203.5</v>
      </c>
      <c r="T20" s="45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2" x14ac:dyDescent="0.25">
      <c r="A21" s="119" t="s">
        <v>68</v>
      </c>
      <c r="B21" s="36"/>
      <c r="C21" s="124">
        <v>5600</v>
      </c>
      <c r="D21" s="125">
        <v>5727.6669931230626</v>
      </c>
      <c r="E21" s="125">
        <v>5861.1091022409164</v>
      </c>
      <c r="F21" s="36"/>
      <c r="G21" s="35">
        <v>84.34</v>
      </c>
      <c r="H21" s="35">
        <v>84.34</v>
      </c>
      <c r="I21" s="35">
        <v>84.34</v>
      </c>
      <c r="J21" s="36"/>
      <c r="K21" s="130">
        <v>472.30399999999997</v>
      </c>
      <c r="L21" s="131">
        <v>483.07143419999909</v>
      </c>
      <c r="M21" s="131">
        <v>494.32594168299892</v>
      </c>
      <c r="N21" s="36"/>
      <c r="O21" s="143">
        <v>21.615000000000933</v>
      </c>
      <c r="P21" s="36"/>
      <c r="Q21" s="137">
        <v>493.91899999999998</v>
      </c>
      <c r="R21" s="138">
        <v>504.68643419999995</v>
      </c>
      <c r="S21" s="138">
        <v>515.94094168300001</v>
      </c>
      <c r="T21" s="45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2" x14ac:dyDescent="0.25">
      <c r="A22" s="119" t="s">
        <v>92</v>
      </c>
      <c r="B22" s="36"/>
      <c r="C22" s="124">
        <v>12011</v>
      </c>
      <c r="D22" s="125">
        <v>12284.732938107645</v>
      </c>
      <c r="E22" s="125">
        <v>12570.848399134435</v>
      </c>
      <c r="F22" s="36"/>
      <c r="G22" s="35">
        <v>84.34</v>
      </c>
      <c r="H22" s="35">
        <v>84.34</v>
      </c>
      <c r="I22" s="35">
        <v>84.34</v>
      </c>
      <c r="J22" s="36"/>
      <c r="K22" s="130">
        <v>1013.00774</v>
      </c>
      <c r="L22" s="131">
        <v>1036.0943759999989</v>
      </c>
      <c r="M22" s="131">
        <v>1060.2253539829983</v>
      </c>
      <c r="N22" s="36"/>
      <c r="O22" s="143">
        <v>46.012260000000474</v>
      </c>
      <c r="P22" s="36"/>
      <c r="Q22" s="137">
        <v>1059.02</v>
      </c>
      <c r="R22" s="138">
        <v>1082.106636</v>
      </c>
      <c r="S22" s="138">
        <v>1106.2376139829998</v>
      </c>
      <c r="T22" s="45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2" x14ac:dyDescent="0.25">
      <c r="A23" s="119" t="s">
        <v>70</v>
      </c>
      <c r="B23" s="36"/>
      <c r="C23" s="124">
        <v>21000</v>
      </c>
      <c r="D23" s="125">
        <v>21478.572034621873</v>
      </c>
      <c r="E23" s="125">
        <v>21978.792648423059</v>
      </c>
      <c r="F23" s="36"/>
      <c r="G23" s="35">
        <v>84.34</v>
      </c>
      <c r="H23" s="35">
        <v>84.34</v>
      </c>
      <c r="I23" s="35">
        <v>84.34</v>
      </c>
      <c r="J23" s="36"/>
      <c r="K23" s="130">
        <v>1771.14</v>
      </c>
      <c r="L23" s="131">
        <v>1811.5027654000089</v>
      </c>
      <c r="M23" s="131">
        <v>1853.6913719680008</v>
      </c>
      <c r="N23" s="36"/>
      <c r="O23" s="143">
        <v>80.362999999996049</v>
      </c>
      <c r="P23" s="36"/>
      <c r="Q23" s="137">
        <v>1851.5029999999999</v>
      </c>
      <c r="R23" s="138">
        <v>1891.8657653999999</v>
      </c>
      <c r="S23" s="138">
        <v>1934.0543719679997</v>
      </c>
      <c r="T23" s="45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2" x14ac:dyDescent="0.25">
      <c r="A24" s="119" t="s">
        <v>6</v>
      </c>
      <c r="B24" s="34"/>
      <c r="C24" s="124">
        <v>35462</v>
      </c>
      <c r="D24" s="125">
        <v>36277.954304007595</v>
      </c>
      <c r="E24" s="125">
        <v>37130.818937277683</v>
      </c>
      <c r="F24" s="34"/>
      <c r="G24" s="35">
        <v>84.34</v>
      </c>
      <c r="H24" s="35">
        <v>84.34</v>
      </c>
      <c r="I24" s="35">
        <v>84.34</v>
      </c>
      <c r="J24" s="34"/>
      <c r="K24" s="130">
        <v>2990.86508</v>
      </c>
      <c r="L24" s="131">
        <v>3059.6826660000006</v>
      </c>
      <c r="M24" s="131">
        <v>3131.6132691700004</v>
      </c>
      <c r="N24" s="34"/>
      <c r="O24" s="143">
        <v>165.90491999999946</v>
      </c>
      <c r="P24" s="34"/>
      <c r="Q24" s="137">
        <v>3156.77</v>
      </c>
      <c r="R24" s="138">
        <v>3225.5875860000001</v>
      </c>
      <c r="S24" s="138">
        <v>3297.5181891699995</v>
      </c>
      <c r="T24" s="45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2" x14ac:dyDescent="0.25">
      <c r="A25" s="119" t="s">
        <v>7</v>
      </c>
      <c r="B25" s="34"/>
      <c r="C25" s="124">
        <v>18652</v>
      </c>
      <c r="D25" s="125">
        <v>19077.22381076595</v>
      </c>
      <c r="E25" s="125">
        <v>19521.682952217227</v>
      </c>
      <c r="F25" s="34"/>
      <c r="G25" s="35">
        <v>84.34</v>
      </c>
      <c r="H25" s="35">
        <v>84.34</v>
      </c>
      <c r="I25" s="35">
        <v>84.34</v>
      </c>
      <c r="J25" s="34"/>
      <c r="K25" s="130">
        <v>1573.1096800000003</v>
      </c>
      <c r="L25" s="131">
        <v>1608.9730562000004</v>
      </c>
      <c r="M25" s="131">
        <v>1646.458740190001</v>
      </c>
      <c r="N25" s="34"/>
      <c r="O25" s="143">
        <v>71.999319999999827</v>
      </c>
      <c r="P25" s="34"/>
      <c r="Q25" s="137">
        <v>1645.1089999999999</v>
      </c>
      <c r="R25" s="138">
        <v>1680.9723762000003</v>
      </c>
      <c r="S25" s="138">
        <v>1718.4580601900004</v>
      </c>
      <c r="T25" s="45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2" x14ac:dyDescent="0.25">
      <c r="A26" s="119" t="s">
        <v>8</v>
      </c>
      <c r="B26" s="34"/>
      <c r="C26" s="124">
        <v>6203</v>
      </c>
      <c r="D26" s="125">
        <v>6344.4138653070941</v>
      </c>
      <c r="E26" s="125">
        <v>6492.2246971069508</v>
      </c>
      <c r="F26" s="34"/>
      <c r="G26" s="35">
        <v>84.34</v>
      </c>
      <c r="H26" s="35">
        <v>84.34</v>
      </c>
      <c r="I26" s="35">
        <v>84.34</v>
      </c>
      <c r="J26" s="34"/>
      <c r="K26" s="130">
        <v>523.16102000000001</v>
      </c>
      <c r="L26" s="131">
        <v>535.0878654000004</v>
      </c>
      <c r="M26" s="131">
        <v>547.55423095400022</v>
      </c>
      <c r="N26" s="34"/>
      <c r="O26" s="143">
        <v>23.941979999999749</v>
      </c>
      <c r="P26" s="34"/>
      <c r="Q26" s="137">
        <v>547.10299999999984</v>
      </c>
      <c r="R26" s="138">
        <v>559.0298454</v>
      </c>
      <c r="S26" s="138">
        <v>571.49621095400005</v>
      </c>
      <c r="T26" s="45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2" x14ac:dyDescent="0.25">
      <c r="A27" s="119" t="s">
        <v>127</v>
      </c>
      <c r="B27" s="34"/>
      <c r="C27" s="124">
        <v>10516</v>
      </c>
      <c r="D27" s="125">
        <v>10755.740291676544</v>
      </c>
      <c r="E27" s="125">
        <v>11006.325422409298</v>
      </c>
      <c r="F27" s="34"/>
      <c r="G27" s="35">
        <v>84.34</v>
      </c>
      <c r="H27" s="35">
        <v>84.34</v>
      </c>
      <c r="I27" s="35">
        <v>84.34</v>
      </c>
      <c r="J27" s="34"/>
      <c r="K27" s="130">
        <v>886.91944000000001</v>
      </c>
      <c r="L27" s="131">
        <v>907.13913619999971</v>
      </c>
      <c r="M27" s="131">
        <v>928.27348612600019</v>
      </c>
      <c r="N27" s="34"/>
      <c r="O27" s="143">
        <v>40.589559999999707</v>
      </c>
      <c r="P27" s="34"/>
      <c r="Q27" s="137">
        <v>927.50900000000013</v>
      </c>
      <c r="R27" s="138">
        <v>947.72869620000017</v>
      </c>
      <c r="S27" s="138">
        <v>968.86304612599986</v>
      </c>
      <c r="T27" s="45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2" x14ac:dyDescent="0.25">
      <c r="A28" s="119" t="s">
        <v>10</v>
      </c>
      <c r="B28" s="34"/>
      <c r="C28" s="124">
        <v>25652</v>
      </c>
      <c r="D28" s="125">
        <v>26236.613500118576</v>
      </c>
      <c r="E28" s="125">
        <v>26847.672447818375</v>
      </c>
      <c r="F28" s="34"/>
      <c r="G28" s="35">
        <v>84.34</v>
      </c>
      <c r="H28" s="35">
        <v>84.34</v>
      </c>
      <c r="I28" s="35">
        <v>84.34</v>
      </c>
      <c r="J28" s="34"/>
      <c r="K28" s="130">
        <v>2163.4896800000001</v>
      </c>
      <c r="L28" s="131">
        <v>2212.7959826000006</v>
      </c>
      <c r="M28" s="131">
        <v>2264.3326942490016</v>
      </c>
      <c r="N28" s="34"/>
      <c r="O28" s="143">
        <v>98.267320000000296</v>
      </c>
      <c r="P28" s="34"/>
      <c r="Q28" s="137">
        <v>2261.7569999999996</v>
      </c>
      <c r="R28" s="138">
        <v>2311.0633025999991</v>
      </c>
      <c r="S28" s="138">
        <v>2362.6000142490007</v>
      </c>
      <c r="T28" s="45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2" x14ac:dyDescent="0.25">
      <c r="A29" s="119" t="s">
        <v>11</v>
      </c>
      <c r="B29" s="34"/>
      <c r="C29" s="124">
        <v>12813</v>
      </c>
      <c r="D29" s="125">
        <v>13104.918129001642</v>
      </c>
      <c r="E29" s="125">
        <v>13410.041402205348</v>
      </c>
      <c r="F29" s="34"/>
      <c r="G29" s="35">
        <v>84.34</v>
      </c>
      <c r="H29" s="35">
        <v>84.34</v>
      </c>
      <c r="I29" s="35">
        <v>84.34</v>
      </c>
      <c r="J29" s="34"/>
      <c r="K29" s="130">
        <v>1080.6484200000002</v>
      </c>
      <c r="L29" s="131">
        <v>1105.2687949999986</v>
      </c>
      <c r="M29" s="131">
        <v>1131.0028918619992</v>
      </c>
      <c r="N29" s="34"/>
      <c r="O29" s="143">
        <v>48.726580000000773</v>
      </c>
      <c r="P29" s="34"/>
      <c r="Q29" s="137">
        <v>1129.3749999999998</v>
      </c>
      <c r="R29" s="138">
        <v>1153.9953749999997</v>
      </c>
      <c r="S29" s="138">
        <v>1179.7294718620001</v>
      </c>
      <c r="T29" s="45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2" x14ac:dyDescent="0.25">
      <c r="A30" s="119" t="s">
        <v>12</v>
      </c>
      <c r="B30" s="34"/>
      <c r="C30" s="124">
        <v>12040</v>
      </c>
      <c r="D30" s="125">
        <v>12314.590308276014</v>
      </c>
      <c r="E30" s="125">
        <v>12601.601923274829</v>
      </c>
      <c r="F30" s="34"/>
      <c r="G30" s="35">
        <v>84.34</v>
      </c>
      <c r="H30" s="35">
        <v>84.34</v>
      </c>
      <c r="I30" s="35">
        <v>84.34</v>
      </c>
      <c r="J30" s="34"/>
      <c r="K30" s="130">
        <v>1015.4536000000001</v>
      </c>
      <c r="L30" s="131">
        <v>1038.6125465999992</v>
      </c>
      <c r="M30" s="131">
        <v>1062.8191062089991</v>
      </c>
      <c r="N30" s="34"/>
      <c r="O30" s="143">
        <v>46.88340000000084</v>
      </c>
      <c r="P30" s="34"/>
      <c r="Q30" s="137">
        <v>1062.337</v>
      </c>
      <c r="R30" s="138">
        <v>1085.4959465999998</v>
      </c>
      <c r="S30" s="138">
        <v>1109.7025062090004</v>
      </c>
      <c r="T30" s="45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2" x14ac:dyDescent="0.25">
      <c r="A31" s="119" t="s">
        <v>13</v>
      </c>
      <c r="B31" s="34"/>
      <c r="C31" s="124">
        <v>23267</v>
      </c>
      <c r="D31" s="125">
        <v>23797.926670618919</v>
      </c>
      <c r="E31" s="125">
        <v>24352.870223215556</v>
      </c>
      <c r="F31" s="34"/>
      <c r="G31" s="35">
        <v>84.34</v>
      </c>
      <c r="H31" s="35">
        <v>84.34</v>
      </c>
      <c r="I31" s="35">
        <v>84.34</v>
      </c>
      <c r="J31" s="34"/>
      <c r="K31" s="130">
        <v>1962.33878</v>
      </c>
      <c r="L31" s="131">
        <v>2007.1171353999998</v>
      </c>
      <c r="M31" s="131">
        <v>2053.9210746260001</v>
      </c>
      <c r="N31" s="34"/>
      <c r="O31" s="143">
        <v>91.714219999999969</v>
      </c>
      <c r="P31" s="34"/>
      <c r="Q31" s="137">
        <v>2054.0529999999999</v>
      </c>
      <c r="R31" s="138">
        <v>2098.8313553999997</v>
      </c>
      <c r="S31" s="138">
        <v>2145.6352946259994</v>
      </c>
      <c r="T31" s="45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2" x14ac:dyDescent="0.25">
      <c r="A32" s="119" t="s">
        <v>14</v>
      </c>
      <c r="B32" s="34"/>
      <c r="C32" s="124">
        <v>28440</v>
      </c>
      <c r="D32" s="125">
        <v>29088.123253497753</v>
      </c>
      <c r="E32" s="125">
        <v>29765.564867785168</v>
      </c>
      <c r="F32" s="34"/>
      <c r="G32" s="35">
        <v>84.34</v>
      </c>
      <c r="H32" s="35">
        <v>84.34</v>
      </c>
      <c r="I32" s="35">
        <v>84.34</v>
      </c>
      <c r="J32" s="34"/>
      <c r="K32" s="130">
        <v>2398.6296000000002</v>
      </c>
      <c r="L32" s="131">
        <v>2453.2923152000008</v>
      </c>
      <c r="M32" s="131">
        <v>2510.427740949001</v>
      </c>
      <c r="N32" s="34"/>
      <c r="O32" s="143">
        <v>108.83439999999898</v>
      </c>
      <c r="P32" s="34"/>
      <c r="Q32" s="137">
        <v>2507.4639999999999</v>
      </c>
      <c r="R32" s="138">
        <v>2562.1267152</v>
      </c>
      <c r="S32" s="138">
        <v>2619.2621409489998</v>
      </c>
      <c r="T32" s="45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2" x14ac:dyDescent="0.25">
      <c r="A33" s="119" t="s">
        <v>15</v>
      </c>
      <c r="B33" s="34"/>
      <c r="C33" s="124">
        <v>32950</v>
      </c>
      <c r="D33" s="125">
        <v>33700.901956367066</v>
      </c>
      <c r="E33" s="125">
        <v>34485.771548292614</v>
      </c>
      <c r="F33" s="34"/>
      <c r="G33" s="35">
        <v>84.34</v>
      </c>
      <c r="H33" s="35">
        <v>84.34</v>
      </c>
      <c r="I33" s="35">
        <v>84.34</v>
      </c>
      <c r="J33" s="34"/>
      <c r="K33" s="130">
        <v>2779.0030000000002</v>
      </c>
      <c r="L33" s="131">
        <v>2842.3340709999984</v>
      </c>
      <c r="M33" s="131">
        <v>2908.5299723829994</v>
      </c>
      <c r="N33" s="34"/>
      <c r="O33" s="143">
        <v>126.09200000000047</v>
      </c>
      <c r="P33" s="34"/>
      <c r="Q33" s="137">
        <v>2905.0949999999998</v>
      </c>
      <c r="R33" s="138">
        <v>2968.4260710000003</v>
      </c>
      <c r="S33" s="138">
        <v>3034.621972383</v>
      </c>
      <c r="T33" s="45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2" x14ac:dyDescent="0.25">
      <c r="A34" s="119" t="s">
        <v>16</v>
      </c>
      <c r="B34" s="34"/>
      <c r="C34" s="124">
        <v>8621</v>
      </c>
      <c r="D34" s="125">
        <v>8817.5388641214158</v>
      </c>
      <c r="E34" s="125">
        <v>9022.9683170144526</v>
      </c>
      <c r="F34" s="34"/>
      <c r="G34" s="35">
        <v>84.34</v>
      </c>
      <c r="H34" s="35">
        <v>84.34</v>
      </c>
      <c r="I34" s="35">
        <v>84.34</v>
      </c>
      <c r="J34" s="34"/>
      <c r="K34" s="130">
        <v>727.09514000000001</v>
      </c>
      <c r="L34" s="131">
        <v>743.67122780000022</v>
      </c>
      <c r="M34" s="131">
        <v>760.99714785699894</v>
      </c>
      <c r="N34" s="34"/>
      <c r="O34" s="143">
        <v>33.275860000000336</v>
      </c>
      <c r="P34" s="34"/>
      <c r="Q34" s="137">
        <v>760.37100000000009</v>
      </c>
      <c r="R34" s="138">
        <v>776.94708779999996</v>
      </c>
      <c r="S34" s="138">
        <v>794.27300785700004</v>
      </c>
      <c r="T34" s="45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2" x14ac:dyDescent="0.25">
      <c r="A35" s="119" t="s">
        <v>125</v>
      </c>
      <c r="B35" s="36"/>
      <c r="C35" s="124">
        <v>25973.629515652701</v>
      </c>
      <c r="D35" s="124">
        <v>26567.099587338747</v>
      </c>
      <c r="E35" s="124">
        <v>27187.205381860917</v>
      </c>
      <c r="F35" s="36"/>
      <c r="G35" s="35">
        <v>84.34</v>
      </c>
      <c r="H35" s="35">
        <v>84.34</v>
      </c>
      <c r="I35" s="35">
        <v>84.34</v>
      </c>
      <c r="J35" s="36"/>
      <c r="K35" s="130">
        <v>2190.6159133501492</v>
      </c>
      <c r="L35" s="131">
        <v>2240.6691791961503</v>
      </c>
      <c r="M35" s="131">
        <v>2292.9689019061498</v>
      </c>
      <c r="N35" s="36"/>
      <c r="O35" s="143">
        <v>115.29557438684995</v>
      </c>
      <c r="P35" s="36"/>
      <c r="Q35" s="137">
        <v>2305.9114877369989</v>
      </c>
      <c r="R35" s="138">
        <v>2355.9647535829999</v>
      </c>
      <c r="S35" s="138">
        <v>2408.2644762929999</v>
      </c>
      <c r="T35" s="45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2" x14ac:dyDescent="0.25">
      <c r="A36" s="119" t="s">
        <v>17</v>
      </c>
      <c r="B36" s="34"/>
      <c r="C36" s="124">
        <v>24124.238636363636</v>
      </c>
      <c r="D36" s="125">
        <v>24674.214588462288</v>
      </c>
      <c r="E36" s="125">
        <v>25249.069131466786</v>
      </c>
      <c r="F36" s="34"/>
      <c r="G36" s="35">
        <v>84.34</v>
      </c>
      <c r="H36" s="35">
        <v>84.34</v>
      </c>
      <c r="I36" s="35">
        <v>84.34</v>
      </c>
      <c r="J36" s="34"/>
      <c r="K36" s="130">
        <v>2034.638286590909</v>
      </c>
      <c r="L36" s="131">
        <v>2081.0232583909096</v>
      </c>
      <c r="M36" s="131">
        <v>2129.5064905479089</v>
      </c>
      <c r="N36" s="34"/>
      <c r="O36" s="143">
        <v>93.112713409090887</v>
      </c>
      <c r="P36" s="34"/>
      <c r="Q36" s="137">
        <v>2127.7509999999979</v>
      </c>
      <c r="R36" s="138">
        <v>2174.135971799999</v>
      </c>
      <c r="S36" s="138">
        <v>2222.6192039570001</v>
      </c>
      <c r="T36" s="45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2" x14ac:dyDescent="0.25">
      <c r="A37" s="119" t="s">
        <v>18</v>
      </c>
      <c r="B37" s="34"/>
      <c r="C37" s="124">
        <v>13003.000000000002</v>
      </c>
      <c r="D37" s="124">
        <v>13291.619437989104</v>
      </c>
      <c r="E37" s="124">
        <v>13593.294801339815</v>
      </c>
      <c r="F37" s="36"/>
      <c r="G37" s="35">
        <v>84.34</v>
      </c>
      <c r="H37" s="35">
        <v>84.34</v>
      </c>
      <c r="I37" s="35">
        <v>84.34</v>
      </c>
      <c r="J37" s="36"/>
      <c r="K37" s="130">
        <v>1096.6730200000002</v>
      </c>
      <c r="L37" s="131">
        <v>1121.0151834000012</v>
      </c>
      <c r="M37" s="131">
        <v>1146.458483545</v>
      </c>
      <c r="N37" s="40"/>
      <c r="O37" s="143">
        <v>19.939979999999515</v>
      </c>
      <c r="P37" s="34"/>
      <c r="Q37" s="137">
        <v>1116.6129999999998</v>
      </c>
      <c r="R37" s="138">
        <v>1140.9551634000006</v>
      </c>
      <c r="S37" s="138">
        <v>1166.3984635449995</v>
      </c>
      <c r="T37" s="45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2" x14ac:dyDescent="0.25">
      <c r="A38" s="119" t="s">
        <v>19</v>
      </c>
      <c r="B38" s="36"/>
      <c r="C38" s="124">
        <v>1784</v>
      </c>
      <c r="D38" s="125">
        <v>1824.6719658525012</v>
      </c>
      <c r="E38" s="125">
        <v>1867.1837597462672</v>
      </c>
      <c r="F38" s="36"/>
      <c r="G38" s="35">
        <v>84.34</v>
      </c>
      <c r="H38" s="35">
        <v>84.34</v>
      </c>
      <c r="I38" s="35">
        <v>84.34</v>
      </c>
      <c r="J38" s="36"/>
      <c r="K38" s="130">
        <v>150.46256</v>
      </c>
      <c r="L38" s="131">
        <v>153.89283359999996</v>
      </c>
      <c r="M38" s="131">
        <v>157.47827829700017</v>
      </c>
      <c r="N38" s="40"/>
      <c r="O38" s="143">
        <v>6.8894400000000022</v>
      </c>
      <c r="P38" s="36"/>
      <c r="Q38" s="137">
        <v>157.352</v>
      </c>
      <c r="R38" s="138">
        <v>160.78227359999991</v>
      </c>
      <c r="S38" s="138">
        <v>164.36771829700001</v>
      </c>
      <c r="T38" s="45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2" x14ac:dyDescent="0.25">
      <c r="A39" s="119" t="s">
        <v>129</v>
      </c>
      <c r="B39" s="36"/>
      <c r="C39" s="124">
        <v>6933.0000000000045</v>
      </c>
      <c r="D39" s="124">
        <v>7091.0574958501165</v>
      </c>
      <c r="E39" s="124">
        <v>7256.264845743427</v>
      </c>
      <c r="F39" s="36"/>
      <c r="G39" s="35">
        <v>84.34</v>
      </c>
      <c r="H39" s="35">
        <v>84.34</v>
      </c>
      <c r="I39" s="35">
        <v>84.34</v>
      </c>
      <c r="J39" s="36"/>
      <c r="K39" s="130">
        <v>584.7292200000004</v>
      </c>
      <c r="L39" s="131">
        <v>598.05978919999882</v>
      </c>
      <c r="M39" s="131">
        <v>611.99337709000065</v>
      </c>
      <c r="N39" s="40"/>
      <c r="O39" s="143">
        <v>26.764780000000144</v>
      </c>
      <c r="P39" s="36"/>
      <c r="Q39" s="137">
        <v>611.4940000000006</v>
      </c>
      <c r="R39" s="138">
        <v>624.82456919999902</v>
      </c>
      <c r="S39" s="138">
        <v>638.75815709000085</v>
      </c>
      <c r="T39" s="45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2" x14ac:dyDescent="0.25">
      <c r="A40" s="119" t="s">
        <v>21</v>
      </c>
      <c r="B40" s="36"/>
      <c r="C40" s="124">
        <v>12127</v>
      </c>
      <c r="D40" s="125">
        <v>12403.376905382976</v>
      </c>
      <c r="E40" s="125">
        <v>12692.255935511042</v>
      </c>
      <c r="F40" s="36"/>
      <c r="G40" s="35">
        <v>84.34</v>
      </c>
      <c r="H40" s="35">
        <v>84.34</v>
      </c>
      <c r="I40" s="35">
        <v>84.34</v>
      </c>
      <c r="J40" s="36"/>
      <c r="K40" s="130">
        <v>1022.7911800000001</v>
      </c>
      <c r="L40" s="131">
        <v>1046.1008082000003</v>
      </c>
      <c r="M40" s="131">
        <v>1070.4648656010013</v>
      </c>
      <c r="N40" s="40"/>
      <c r="O40" s="143">
        <v>46.457819999999487</v>
      </c>
      <c r="P40" s="40"/>
      <c r="Q40" s="137">
        <v>1069.248999999998</v>
      </c>
      <c r="R40" s="138">
        <v>1092.5586282000004</v>
      </c>
      <c r="S40" s="138">
        <v>1116.922685601</v>
      </c>
      <c r="T40" s="45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2" x14ac:dyDescent="0.25">
      <c r="A41" s="119" t="s">
        <v>22</v>
      </c>
      <c r="B41" s="36"/>
      <c r="C41" s="124">
        <v>36459.275741012585</v>
      </c>
      <c r="D41" s="124">
        <v>37329.691014903961</v>
      </c>
      <c r="E41" s="124">
        <v>38239.480202454346</v>
      </c>
      <c r="F41" s="36"/>
      <c r="G41" s="35">
        <v>84.34</v>
      </c>
      <c r="H41" s="35">
        <v>84.34</v>
      </c>
      <c r="I41" s="35">
        <v>84.34</v>
      </c>
      <c r="J41" s="36"/>
      <c r="K41" s="130">
        <v>3074.9753159970014</v>
      </c>
      <c r="L41" s="131">
        <v>3148.3861401970003</v>
      </c>
      <c r="M41" s="131">
        <v>3225.1177602749999</v>
      </c>
      <c r="N41" s="40"/>
      <c r="O41" s="143">
        <v>292.49368400300153</v>
      </c>
      <c r="P41" s="40"/>
      <c r="Q41" s="137">
        <v>3367.4690000000028</v>
      </c>
      <c r="R41" s="138">
        <v>3440.8798242000021</v>
      </c>
      <c r="S41" s="138">
        <v>3517.6114442780013</v>
      </c>
      <c r="T41" s="45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2" x14ac:dyDescent="0.25">
      <c r="A42" s="119" t="s">
        <v>130</v>
      </c>
      <c r="B42" s="40"/>
      <c r="C42" s="124">
        <v>525344.22686648217</v>
      </c>
      <c r="D42" s="124">
        <v>533160.08635292912</v>
      </c>
      <c r="E42" s="124">
        <v>545550.15848983848</v>
      </c>
      <c r="F42" s="36"/>
      <c r="G42" s="35">
        <v>84.34</v>
      </c>
      <c r="H42" s="35">
        <v>84.34</v>
      </c>
      <c r="I42" s="35">
        <v>84.34</v>
      </c>
      <c r="J42" s="36"/>
      <c r="K42" s="130">
        <v>44307.532093919108</v>
      </c>
      <c r="L42" s="131">
        <v>44966.721683006042</v>
      </c>
      <c r="M42" s="131">
        <v>46011.70036703298</v>
      </c>
      <c r="N42" s="40"/>
      <c r="O42" s="143">
        <v>4066.0044799999969</v>
      </c>
      <c r="P42" s="40"/>
      <c r="Q42" s="137">
        <v>48373.536573919104</v>
      </c>
      <c r="R42" s="138">
        <v>49032.726163006038</v>
      </c>
      <c r="S42" s="138">
        <v>50077.704847032976</v>
      </c>
      <c r="T42" s="45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2" x14ac:dyDescent="0.25">
      <c r="A43" s="119" t="s">
        <v>24</v>
      </c>
      <c r="B43" s="40"/>
      <c r="C43" s="124">
        <v>3432.2148446763113</v>
      </c>
      <c r="D43" s="124">
        <v>3511.1329641925527</v>
      </c>
      <c r="E43" s="124">
        <v>3593.6210063789454</v>
      </c>
      <c r="F43" s="36"/>
      <c r="G43" s="35">
        <v>84.34</v>
      </c>
      <c r="H43" s="35">
        <v>84.34</v>
      </c>
      <c r="I43" s="35">
        <v>84.34</v>
      </c>
      <c r="J43" s="36"/>
      <c r="K43" s="130">
        <v>289.47300000000013</v>
      </c>
      <c r="L43" s="131">
        <v>296.1289541999999</v>
      </c>
      <c r="M43" s="131">
        <v>303.08599567800024</v>
      </c>
      <c r="N43" s="40"/>
      <c r="O43" s="143">
        <v>15.846</v>
      </c>
      <c r="P43" s="40"/>
      <c r="Q43" s="137">
        <v>305.31900000000013</v>
      </c>
      <c r="R43" s="138">
        <v>311.9749541999999</v>
      </c>
      <c r="S43" s="138">
        <v>318.93199567800025</v>
      </c>
      <c r="T43" s="45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2" x14ac:dyDescent="0.25">
      <c r="A44" s="119" t="s">
        <v>25</v>
      </c>
      <c r="B44" s="40"/>
      <c r="C44" s="124">
        <v>7171</v>
      </c>
      <c r="D44" s="125">
        <v>7334.6338913919863</v>
      </c>
      <c r="E44" s="125">
        <v>7505.6698894711853</v>
      </c>
      <c r="F44" s="36"/>
      <c r="G44" s="35">
        <v>84.34</v>
      </c>
      <c r="H44" s="35">
        <v>84.34</v>
      </c>
      <c r="I44" s="35">
        <v>84.34</v>
      </c>
      <c r="J44" s="36"/>
      <c r="K44" s="130">
        <v>604.80214000000001</v>
      </c>
      <c r="L44" s="131">
        <v>618.6030224000001</v>
      </c>
      <c r="M44" s="131">
        <v>633.02819847799981</v>
      </c>
      <c r="N44" s="40"/>
      <c r="O44" s="143">
        <v>28.26586000000022</v>
      </c>
      <c r="P44" s="40"/>
      <c r="Q44" s="137">
        <v>633.06799999999987</v>
      </c>
      <c r="R44" s="138">
        <v>646.86888239999996</v>
      </c>
      <c r="S44" s="138">
        <v>661.2940584779999</v>
      </c>
      <c r="T44" s="45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2" x14ac:dyDescent="0.25">
      <c r="A45" s="119" t="s">
        <v>26</v>
      </c>
      <c r="B45" s="40"/>
      <c r="C45" s="124">
        <v>8132</v>
      </c>
      <c r="D45" s="125">
        <v>8317.3217121176203</v>
      </c>
      <c r="E45" s="125">
        <v>8511.0265963481106</v>
      </c>
      <c r="F45" s="36"/>
      <c r="G45" s="35">
        <v>84.34</v>
      </c>
      <c r="H45" s="35">
        <v>84.34</v>
      </c>
      <c r="I45" s="35">
        <v>84.34</v>
      </c>
      <c r="J45" s="36"/>
      <c r="K45" s="130">
        <v>685.85288000000003</v>
      </c>
      <c r="L45" s="131">
        <v>701.48291320000021</v>
      </c>
      <c r="M45" s="131">
        <v>717.81998313599968</v>
      </c>
      <c r="N45" s="40"/>
      <c r="O45" s="143">
        <v>31.121119999999646</v>
      </c>
      <c r="P45" s="40"/>
      <c r="Q45" s="137">
        <v>716.97400000000005</v>
      </c>
      <c r="R45" s="138">
        <v>732.60403320000012</v>
      </c>
      <c r="S45" s="138">
        <v>748.9411031359997</v>
      </c>
      <c r="T45" s="45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2" x14ac:dyDescent="0.25">
      <c r="A46" s="119" t="s">
        <v>27</v>
      </c>
      <c r="B46" s="40"/>
      <c r="C46" s="124">
        <v>24219</v>
      </c>
      <c r="D46" s="125">
        <v>24770.9295257292</v>
      </c>
      <c r="E46" s="125">
        <v>25347.826013943559</v>
      </c>
      <c r="F46" s="36"/>
      <c r="G46" s="35">
        <v>84.34</v>
      </c>
      <c r="H46" s="35">
        <v>84.34</v>
      </c>
      <c r="I46" s="35">
        <v>84.34</v>
      </c>
      <c r="J46" s="36"/>
      <c r="K46" s="130">
        <v>2042.6304600000001</v>
      </c>
      <c r="L46" s="131">
        <v>2089.1801962000009</v>
      </c>
      <c r="M46" s="131">
        <v>2137.8356460159998</v>
      </c>
      <c r="N46" s="40"/>
      <c r="O46" s="143">
        <v>92.678540000000737</v>
      </c>
      <c r="P46" s="40"/>
      <c r="Q46" s="137">
        <v>2135.3089999999997</v>
      </c>
      <c r="R46" s="138">
        <v>2181.8587361999989</v>
      </c>
      <c r="S46" s="138">
        <v>2230.5141860160011</v>
      </c>
      <c r="T46" s="45"/>
      <c r="X46" s="46"/>
      <c r="Y46" s="46"/>
      <c r="Z46" s="46"/>
      <c r="AA46" s="46"/>
      <c r="AB46" s="46"/>
      <c r="AC46" s="46"/>
      <c r="AD46" s="46"/>
      <c r="AE46" s="46"/>
      <c r="AF46" s="46"/>
    </row>
    <row r="47" spans="1:32" x14ac:dyDescent="0.25">
      <c r="A47" s="119" t="s">
        <v>28</v>
      </c>
      <c r="B47" s="40"/>
      <c r="C47" s="124">
        <v>736.88523038890196</v>
      </c>
      <c r="D47" s="124">
        <v>753.66863535688856</v>
      </c>
      <c r="E47" s="124">
        <v>771.21125065212209</v>
      </c>
      <c r="F47" s="36"/>
      <c r="G47" s="35">
        <v>84.34</v>
      </c>
      <c r="H47" s="35">
        <v>84.34</v>
      </c>
      <c r="I47" s="35">
        <v>84.34</v>
      </c>
      <c r="J47" s="36"/>
      <c r="K47" s="130">
        <v>62.148900330999993</v>
      </c>
      <c r="L47" s="131">
        <v>63.564412705999978</v>
      </c>
      <c r="M47" s="131">
        <v>65.043956879999982</v>
      </c>
      <c r="N47" s="40"/>
      <c r="O47" s="143">
        <v>2.7828600000000079</v>
      </c>
      <c r="P47" s="40"/>
      <c r="Q47" s="137">
        <v>64.931760330999992</v>
      </c>
      <c r="R47" s="138">
        <v>66.347272705999984</v>
      </c>
      <c r="S47" s="138">
        <v>67.826816879999981</v>
      </c>
      <c r="T47" s="45"/>
      <c r="X47" s="46"/>
      <c r="Y47" s="46"/>
      <c r="Z47" s="46"/>
      <c r="AA47" s="46"/>
      <c r="AB47" s="46"/>
      <c r="AC47" s="46"/>
      <c r="AD47" s="46"/>
      <c r="AE47" s="46"/>
      <c r="AF47" s="46"/>
    </row>
    <row r="48" spans="1:32" x14ac:dyDescent="0.25">
      <c r="A48" s="119" t="s">
        <v>29</v>
      </c>
      <c r="B48" s="40"/>
      <c r="C48" s="124">
        <v>2109</v>
      </c>
      <c r="D48" s="125">
        <v>2157.0804523002057</v>
      </c>
      <c r="E48" s="125">
        <v>2207.3358589399859</v>
      </c>
      <c r="F48" s="36"/>
      <c r="G48" s="35">
        <v>84.34</v>
      </c>
      <c r="H48" s="35">
        <v>84.34</v>
      </c>
      <c r="I48" s="35">
        <v>84.34</v>
      </c>
      <c r="J48" s="36"/>
      <c r="K48" s="130">
        <v>177.87306000000001</v>
      </c>
      <c r="L48" s="131">
        <v>181.92816534699935</v>
      </c>
      <c r="M48" s="131">
        <v>186.16670634299842</v>
      </c>
      <c r="N48" s="40"/>
      <c r="O48" s="143">
        <v>8.1409399900014687</v>
      </c>
      <c r="P48" s="40"/>
      <c r="Q48" s="137">
        <v>186.01399993000061</v>
      </c>
      <c r="R48" s="138">
        <v>190.0691052549987</v>
      </c>
      <c r="S48" s="138">
        <v>194.30764630499996</v>
      </c>
      <c r="T48" s="45"/>
      <c r="X48" s="46"/>
      <c r="Y48" s="46"/>
      <c r="Z48" s="46"/>
      <c r="AA48" s="46"/>
      <c r="AB48" s="46"/>
      <c r="AC48" s="46"/>
      <c r="AD48" s="46"/>
      <c r="AE48" s="46"/>
      <c r="AF48" s="46"/>
    </row>
    <row r="49" spans="1:32" x14ac:dyDescent="0.25">
      <c r="A49" s="119" t="s">
        <v>30</v>
      </c>
      <c r="B49" s="40"/>
      <c r="C49" s="124">
        <v>1821.0000000000157</v>
      </c>
      <c r="D49" s="124">
        <v>1862.5148610623648</v>
      </c>
      <c r="E49" s="124">
        <v>1905.9076799976458</v>
      </c>
      <c r="F49" s="36"/>
      <c r="G49" s="35">
        <v>84.34</v>
      </c>
      <c r="H49" s="35">
        <v>84.34</v>
      </c>
      <c r="I49" s="35">
        <v>84.34</v>
      </c>
      <c r="J49" s="36"/>
      <c r="K49" s="130">
        <v>153.58314000000132</v>
      </c>
      <c r="L49" s="131">
        <v>157.08450338199984</v>
      </c>
      <c r="M49" s="131">
        <v>160.74425373100146</v>
      </c>
      <c r="N49" s="40"/>
      <c r="O49" s="143">
        <v>7.029859993998631</v>
      </c>
      <c r="P49" s="40"/>
      <c r="Q49" s="137">
        <v>160.61299999399995</v>
      </c>
      <c r="R49" s="138">
        <v>164.11436337599849</v>
      </c>
      <c r="S49" s="138">
        <v>167.77411372500009</v>
      </c>
      <c r="T49" s="45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x14ac:dyDescent="0.25">
      <c r="A50" s="119" t="s">
        <v>31</v>
      </c>
      <c r="B50" s="40"/>
      <c r="C50" s="124">
        <v>880</v>
      </c>
      <c r="D50" s="125">
        <v>900.06199668010061</v>
      </c>
      <c r="E50" s="125">
        <v>921.03151356414639</v>
      </c>
      <c r="F50" s="36"/>
      <c r="G50" s="35">
        <v>84.34</v>
      </c>
      <c r="H50" s="35">
        <v>84.34</v>
      </c>
      <c r="I50" s="35">
        <v>84.34</v>
      </c>
      <c r="J50" s="36"/>
      <c r="K50" s="130">
        <v>74.219200000000001</v>
      </c>
      <c r="L50" s="131">
        <v>75.911228799999691</v>
      </c>
      <c r="M50" s="131">
        <v>77.6797978540001</v>
      </c>
      <c r="N50" s="40"/>
      <c r="O50" s="143">
        <v>3.3968000000001775</v>
      </c>
      <c r="P50" s="40"/>
      <c r="Q50" s="137">
        <v>77.616000000000213</v>
      </c>
      <c r="R50" s="138">
        <v>79.308028800000173</v>
      </c>
      <c r="S50" s="138">
        <v>81.076597854000042</v>
      </c>
      <c r="T50" s="45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x14ac:dyDescent="0.25">
      <c r="A51" s="119" t="s">
        <v>132</v>
      </c>
      <c r="B51" s="40"/>
      <c r="C51" s="124">
        <v>692</v>
      </c>
      <c r="D51" s="125">
        <v>707.77592136589692</v>
      </c>
      <c r="E51" s="125">
        <v>724.26547932178983</v>
      </c>
      <c r="F51" s="36"/>
      <c r="G51" s="35">
        <v>84.34</v>
      </c>
      <c r="H51" s="35">
        <v>84.34</v>
      </c>
      <c r="I51" s="35">
        <v>84.34</v>
      </c>
      <c r="J51" s="36"/>
      <c r="K51" s="130">
        <v>58.363279999999996</v>
      </c>
      <c r="L51" s="131">
        <v>59.693821207999747</v>
      </c>
      <c r="M51" s="131">
        <v>61.084550525999752</v>
      </c>
      <c r="N51" s="40"/>
      <c r="O51" s="143">
        <v>2.6707200080001567</v>
      </c>
      <c r="P51" s="40"/>
      <c r="Q51" s="137">
        <v>61.03400000800012</v>
      </c>
      <c r="R51" s="138">
        <v>62.364541216000433</v>
      </c>
      <c r="S51" s="138">
        <v>63.75527053400031</v>
      </c>
      <c r="T51" s="45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x14ac:dyDescent="0.25">
      <c r="A52" s="119" t="s">
        <v>33</v>
      </c>
      <c r="B52" s="40"/>
      <c r="C52" s="124">
        <v>6045</v>
      </c>
      <c r="D52" s="125">
        <v>6182.7667460872408</v>
      </c>
      <c r="E52" s="125">
        <v>6326.7654778396291</v>
      </c>
      <c r="F52" s="36"/>
      <c r="G52" s="35">
        <v>84.34</v>
      </c>
      <c r="H52" s="35">
        <v>84.34</v>
      </c>
      <c r="I52" s="35">
        <v>84.34</v>
      </c>
      <c r="J52" s="36"/>
      <c r="K52" s="130">
        <v>509.83530000000007</v>
      </c>
      <c r="L52" s="131">
        <v>521.45454736499789</v>
      </c>
      <c r="M52" s="131">
        <v>533.59940040099434</v>
      </c>
      <c r="N52" s="40"/>
      <c r="O52" s="143">
        <v>23.157700051001971</v>
      </c>
      <c r="P52" s="40"/>
      <c r="Q52" s="137">
        <v>532.99300005100577</v>
      </c>
      <c r="R52" s="138">
        <v>544.61224741599653</v>
      </c>
      <c r="S52" s="138">
        <v>556.75710045199992</v>
      </c>
      <c r="T52" s="45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x14ac:dyDescent="0.25">
      <c r="A53" s="119" t="s">
        <v>34</v>
      </c>
      <c r="B53" s="40"/>
      <c r="C53" s="124">
        <v>5783.7056758478038</v>
      </c>
      <c r="D53" s="124">
        <v>5916.0291438581544</v>
      </c>
      <c r="E53" s="124">
        <v>6054.3383669077821</v>
      </c>
      <c r="F53" s="36"/>
      <c r="G53" s="35">
        <v>84.34</v>
      </c>
      <c r="H53" s="35">
        <v>84.34</v>
      </c>
      <c r="I53" s="35">
        <v>84.34</v>
      </c>
      <c r="J53" s="36"/>
      <c r="K53" s="130">
        <v>487.79773670100383</v>
      </c>
      <c r="L53" s="131">
        <v>498.95789799299672</v>
      </c>
      <c r="M53" s="131">
        <v>510.62289786500236</v>
      </c>
      <c r="N53" s="40"/>
      <c r="O53" s="143">
        <v>24.136263231998484</v>
      </c>
      <c r="P53" s="40"/>
      <c r="Q53" s="137">
        <v>511.93399993300227</v>
      </c>
      <c r="R53" s="138">
        <v>523.09416122499522</v>
      </c>
      <c r="S53" s="138">
        <v>534.75916109700086</v>
      </c>
      <c r="T53" s="45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x14ac:dyDescent="0.25">
      <c r="A54" s="119" t="s">
        <v>133</v>
      </c>
      <c r="B54" s="40"/>
      <c r="C54" s="124">
        <v>3442.0920806497511</v>
      </c>
      <c r="D54" s="124">
        <v>3523.0691392103367</v>
      </c>
      <c r="E54" s="124">
        <v>3606.9385923405243</v>
      </c>
      <c r="F54" s="36"/>
      <c r="G54" s="35">
        <v>84.34</v>
      </c>
      <c r="H54" s="35">
        <v>84.34</v>
      </c>
      <c r="I54" s="35">
        <v>84.34</v>
      </c>
      <c r="J54" s="36"/>
      <c r="K54" s="130">
        <v>290.30604608200002</v>
      </c>
      <c r="L54" s="131">
        <v>297.1356512009998</v>
      </c>
      <c r="M54" s="131">
        <v>304.20920087799982</v>
      </c>
      <c r="N54" s="40"/>
      <c r="O54" s="143">
        <v>28.834380000000003</v>
      </c>
      <c r="P54" s="40"/>
      <c r="Q54" s="137">
        <v>319.14042608200003</v>
      </c>
      <c r="R54" s="138">
        <v>325.97003120099981</v>
      </c>
      <c r="S54" s="138">
        <v>333.04358087799983</v>
      </c>
      <c r="T54" s="45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x14ac:dyDescent="0.25">
      <c r="A55" s="119" t="s">
        <v>36</v>
      </c>
      <c r="B55" s="36"/>
      <c r="C55" s="124">
        <v>2186</v>
      </c>
      <c r="D55" s="125">
        <v>2235.8551580033336</v>
      </c>
      <c r="E55" s="125">
        <v>2287.9655528100629</v>
      </c>
      <c r="F55" s="36"/>
      <c r="G55" s="35">
        <v>84.34</v>
      </c>
      <c r="H55" s="35">
        <v>84.34</v>
      </c>
      <c r="I55" s="35">
        <v>84.34</v>
      </c>
      <c r="J55" s="36"/>
      <c r="K55" s="130">
        <v>184.36724000000001</v>
      </c>
      <c r="L55" s="131">
        <v>188.57202402600117</v>
      </c>
      <c r="M55" s="131">
        <v>192.96701472400073</v>
      </c>
      <c r="N55" s="40"/>
      <c r="O55" s="143">
        <v>8.5127599960000371</v>
      </c>
      <c r="P55" s="40"/>
      <c r="Q55" s="137">
        <v>192.87999999599973</v>
      </c>
      <c r="R55" s="138">
        <v>197.08478402199964</v>
      </c>
      <c r="S55" s="138">
        <v>201.47977471999957</v>
      </c>
      <c r="T55" s="45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x14ac:dyDescent="0.25">
      <c r="A56" s="119" t="s">
        <v>37</v>
      </c>
      <c r="B56" s="36"/>
      <c r="C56" s="124">
        <v>2983.207255329648</v>
      </c>
      <c r="D56" s="124">
        <v>3051.6640113884578</v>
      </c>
      <c r="E56" s="124">
        <v>3123.217464198432</v>
      </c>
      <c r="F56" s="36"/>
      <c r="G56" s="35">
        <v>84.34</v>
      </c>
      <c r="H56" s="35">
        <v>84.34</v>
      </c>
      <c r="I56" s="35">
        <v>84.34</v>
      </c>
      <c r="J56" s="36"/>
      <c r="K56" s="130">
        <v>251.6036999145025</v>
      </c>
      <c r="L56" s="131">
        <v>257.3773427205025</v>
      </c>
      <c r="M56" s="131">
        <v>263.41216093049576</v>
      </c>
      <c r="N56" s="40"/>
      <c r="O56" s="143">
        <v>13.242299995500133</v>
      </c>
      <c r="P56" s="40"/>
      <c r="Q56" s="137">
        <v>264.84599991000266</v>
      </c>
      <c r="R56" s="138">
        <v>270.61964271600266</v>
      </c>
      <c r="S56" s="138">
        <v>276.65446092599592</v>
      </c>
      <c r="T56" s="45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x14ac:dyDescent="0.25">
      <c r="A57" s="119" t="s">
        <v>38</v>
      </c>
      <c r="B57" s="36"/>
      <c r="C57" s="124">
        <v>2780.6930292666625</v>
      </c>
      <c r="D57" s="125">
        <v>2844.5026167221899</v>
      </c>
      <c r="E57" s="125">
        <v>2911.1986780098464</v>
      </c>
      <c r="F57" s="36"/>
      <c r="G57" s="35">
        <v>84.34</v>
      </c>
      <c r="H57" s="35">
        <v>84.34</v>
      </c>
      <c r="I57" s="35">
        <v>84.34</v>
      </c>
      <c r="J57" s="36"/>
      <c r="K57" s="130">
        <v>234.52365008835031</v>
      </c>
      <c r="L57" s="131">
        <v>239.90535069434949</v>
      </c>
      <c r="M57" s="131">
        <v>245.53049650335046</v>
      </c>
      <c r="N57" s="40"/>
      <c r="O57" s="143">
        <v>12.343350004650018</v>
      </c>
      <c r="P57" s="40"/>
      <c r="Q57" s="137">
        <v>246.86700009300071</v>
      </c>
      <c r="R57" s="138">
        <v>252.24870069899663</v>
      </c>
      <c r="S57" s="138">
        <v>257.87384650799828</v>
      </c>
      <c r="T57" s="45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x14ac:dyDescent="0.25">
      <c r="A58" s="119" t="s">
        <v>39</v>
      </c>
      <c r="B58" s="36"/>
      <c r="C58" s="124">
        <v>9250</v>
      </c>
      <c r="D58" s="125">
        <v>9460.7995904908421</v>
      </c>
      <c r="E58" s="125">
        <v>9681.134863172947</v>
      </c>
      <c r="F58" s="36"/>
      <c r="G58" s="35">
        <v>84.34</v>
      </c>
      <c r="H58" s="35">
        <v>84.34</v>
      </c>
      <c r="I58" s="35">
        <v>84.34</v>
      </c>
      <c r="J58" s="36"/>
      <c r="K58" s="130">
        <v>780.14499999999998</v>
      </c>
      <c r="L58" s="131">
        <v>797.92383746199766</v>
      </c>
      <c r="M58" s="131">
        <v>816.50691436000648</v>
      </c>
      <c r="N58" s="40"/>
      <c r="O58" s="143">
        <v>35.397999961997613</v>
      </c>
      <c r="P58" s="36"/>
      <c r="Q58" s="137">
        <v>815.54299996199904</v>
      </c>
      <c r="R58" s="138">
        <v>833.32183742399752</v>
      </c>
      <c r="S58" s="138">
        <v>851.90491432200906</v>
      </c>
      <c r="T58" s="45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x14ac:dyDescent="0.25">
      <c r="A59" s="119" t="s">
        <v>40</v>
      </c>
      <c r="B59" s="36"/>
      <c r="C59" s="124">
        <v>1822.1147696110843</v>
      </c>
      <c r="D59" s="124">
        <v>1863.6705320014187</v>
      </c>
      <c r="E59" s="124">
        <v>1907.1061013635176</v>
      </c>
      <c r="F59" s="36"/>
      <c r="G59" s="35">
        <v>84.34</v>
      </c>
      <c r="H59" s="35">
        <v>84.34</v>
      </c>
      <c r="I59" s="35">
        <v>84.34</v>
      </c>
      <c r="J59" s="36"/>
      <c r="K59" s="130">
        <v>153.67715966899885</v>
      </c>
      <c r="L59" s="131">
        <v>157.18197266899966</v>
      </c>
      <c r="M59" s="131">
        <v>160.84532858899908</v>
      </c>
      <c r="N59" s="40"/>
      <c r="O59" s="143">
        <v>7.0940800510002013</v>
      </c>
      <c r="P59" s="36"/>
      <c r="Q59" s="137">
        <v>160.77123971999904</v>
      </c>
      <c r="R59" s="138">
        <v>164.27605271999985</v>
      </c>
      <c r="S59" s="138">
        <v>167.93940863999927</v>
      </c>
      <c r="T59" s="45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x14ac:dyDescent="0.25">
      <c r="A60" s="37" t="s">
        <v>144</v>
      </c>
      <c r="B60" s="38"/>
      <c r="C60" s="126">
        <v>1239738.6736144538</v>
      </c>
      <c r="D60" s="126">
        <v>1261592.3854868857</v>
      </c>
      <c r="E60" s="126">
        <v>1291165.424848137</v>
      </c>
      <c r="F60" s="38"/>
      <c r="G60" s="39"/>
      <c r="H60" s="39"/>
      <c r="I60" s="39"/>
      <c r="J60" s="38"/>
      <c r="K60" s="132">
        <v>104559.559732643</v>
      </c>
      <c r="L60" s="133">
        <v>106402.70179196396</v>
      </c>
      <c r="M60" s="133">
        <v>108896.89193169186</v>
      </c>
      <c r="N60" s="38"/>
      <c r="O60" s="144">
        <v>7044.5467550830845</v>
      </c>
      <c r="P60" s="38"/>
      <c r="Q60" s="139">
        <v>111604.10648766611</v>
      </c>
      <c r="R60" s="140">
        <v>113447.24854696498</v>
      </c>
      <c r="S60" s="140">
        <v>115941.438686747</v>
      </c>
      <c r="Y60" s="46"/>
      <c r="Z60" s="46"/>
      <c r="AA60" s="46"/>
    </row>
    <row r="61" spans="1:32" customFormat="1" ht="12.75" x14ac:dyDescent="0.2">
      <c r="O61" s="145"/>
    </row>
    <row r="62" spans="1:32" customFormat="1" ht="12.75" x14ac:dyDescent="0.2"/>
    <row r="63" spans="1:32" customFormat="1" ht="12.75" x14ac:dyDescent="0.2"/>
    <row r="64" spans="1:32" customFormat="1" ht="12.75" x14ac:dyDescent="0.2"/>
    <row r="65" spans="10:25" customFormat="1" ht="12.75" x14ac:dyDescent="0.2"/>
    <row r="66" spans="10:25" customFormat="1" ht="12.75" x14ac:dyDescent="0.2"/>
    <row r="67" spans="10:25" x14ac:dyDescent="0.25"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</sheetData>
  <mergeCells count="1">
    <mergeCell ref="B1:S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r:id="rId1"/>
  <headerFooter>
    <oddFooter>&amp;L&amp;F / 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6"/>
  <sheetViews>
    <sheetView showGridLines="0" topLeftCell="A7" zoomScale="70" zoomScaleNormal="70" workbookViewId="0">
      <selection activeCell="A6" sqref="A6"/>
    </sheetView>
  </sheetViews>
  <sheetFormatPr baseColWidth="10" defaultColWidth="11.42578125" defaultRowHeight="12" x14ac:dyDescent="0.2"/>
  <cols>
    <col min="1" max="1" width="50.85546875" style="13" customWidth="1"/>
    <col min="2" max="3" width="18.85546875" style="13" customWidth="1"/>
    <col min="4" max="4" width="21.42578125" style="13" customWidth="1"/>
    <col min="5" max="5" width="23.28515625" style="13" customWidth="1"/>
    <col min="6" max="6" width="24.28515625" style="13" customWidth="1"/>
    <col min="7" max="7" width="18.5703125" style="13" customWidth="1"/>
    <col min="8" max="11" width="14.7109375" style="13" customWidth="1"/>
    <col min="12" max="12" width="16.85546875" style="13" customWidth="1"/>
    <col min="13" max="13" width="16" style="13" customWidth="1"/>
    <col min="14" max="14" width="21.7109375" style="13" customWidth="1"/>
    <col min="15" max="15" width="17.85546875" style="13" bestFit="1" customWidth="1"/>
    <col min="16" max="21" width="14.7109375" style="13" customWidth="1"/>
    <col min="22" max="22" width="21.7109375" style="13" customWidth="1"/>
    <col min="23" max="25" width="14.7109375" style="13" customWidth="1"/>
    <col min="26" max="16384" width="11.42578125" style="13"/>
  </cols>
  <sheetData>
    <row r="1" spans="1:25" ht="12.75" customHeight="1" x14ac:dyDescent="0.2">
      <c r="A1" s="65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25" ht="12.75" customHeight="1" x14ac:dyDescent="0.2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25" ht="12.75" customHeight="1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25" ht="128.25" customHeight="1" x14ac:dyDescent="0.2">
      <c r="A4" s="165" t="s">
        <v>173</v>
      </c>
      <c r="B4" s="166" t="s">
        <v>112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26.25" customHeight="1" x14ac:dyDescent="0.2">
      <c r="A5" s="67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5" ht="36.75" customHeight="1" x14ac:dyDescent="0.4">
      <c r="A6" s="20" t="s">
        <v>115</v>
      </c>
    </row>
    <row r="7" spans="1:25" ht="36.75" customHeight="1" x14ac:dyDescent="0.4">
      <c r="A7" s="20"/>
    </row>
    <row r="8" spans="1:25" ht="36.75" customHeight="1" thickBot="1" x14ac:dyDescent="0.45">
      <c r="A8" s="20"/>
    </row>
    <row r="9" spans="1:25" ht="24.75" customHeight="1" thickBot="1" x14ac:dyDescent="0.25">
      <c r="A9" s="68"/>
      <c r="B9" s="151" t="s">
        <v>168</v>
      </c>
      <c r="C9" s="152"/>
      <c r="D9" s="152"/>
      <c r="E9" s="152"/>
      <c r="F9" s="152"/>
      <c r="G9" s="152"/>
      <c r="H9" s="152"/>
      <c r="I9" s="153"/>
      <c r="J9" s="154" t="s">
        <v>109</v>
      </c>
      <c r="K9" s="154"/>
      <c r="L9" s="154"/>
      <c r="M9" s="154"/>
      <c r="N9" s="154"/>
      <c r="O9" s="154"/>
      <c r="P9" s="154"/>
      <c r="Q9" s="154"/>
      <c r="R9" s="150" t="s">
        <v>111</v>
      </c>
      <c r="S9" s="150"/>
      <c r="T9" s="150"/>
      <c r="U9" s="150"/>
      <c r="V9" s="150"/>
      <c r="W9" s="150"/>
      <c r="X9" s="150"/>
      <c r="Y9" s="150"/>
    </row>
    <row r="10" spans="1:25" ht="114" customHeight="1" thickBot="1" x14ac:dyDescent="0.25">
      <c r="A10" s="69">
        <v>2018</v>
      </c>
      <c r="B10" s="53" t="s">
        <v>106</v>
      </c>
      <c r="C10" s="53" t="s">
        <v>105</v>
      </c>
      <c r="D10" s="53" t="s">
        <v>102</v>
      </c>
      <c r="E10" s="53" t="s">
        <v>169</v>
      </c>
      <c r="F10" s="53" t="s">
        <v>103</v>
      </c>
      <c r="G10" s="53" t="s">
        <v>101</v>
      </c>
      <c r="H10" s="53" t="s">
        <v>107</v>
      </c>
      <c r="I10" s="53" t="s">
        <v>110</v>
      </c>
      <c r="J10" s="53" t="s">
        <v>106</v>
      </c>
      <c r="K10" s="53" t="s">
        <v>105</v>
      </c>
      <c r="L10" s="53" t="s">
        <v>102</v>
      </c>
      <c r="M10" s="53" t="s">
        <v>169</v>
      </c>
      <c r="N10" s="53" t="s">
        <v>103</v>
      </c>
      <c r="O10" s="53" t="s">
        <v>101</v>
      </c>
      <c r="P10" s="53" t="s">
        <v>107</v>
      </c>
      <c r="Q10" s="53" t="s">
        <v>110</v>
      </c>
      <c r="R10" s="53" t="s">
        <v>106</v>
      </c>
      <c r="S10" s="53" t="s">
        <v>105</v>
      </c>
      <c r="T10" s="53" t="s">
        <v>102</v>
      </c>
      <c r="U10" s="53" t="s">
        <v>169</v>
      </c>
      <c r="V10" s="53" t="s">
        <v>103</v>
      </c>
      <c r="W10" s="53" t="s">
        <v>101</v>
      </c>
      <c r="X10" s="53" t="s">
        <v>107</v>
      </c>
      <c r="Y10" s="53" t="s">
        <v>110</v>
      </c>
    </row>
    <row r="11" spans="1:25" ht="16.5" thickBot="1" x14ac:dyDescent="0.25">
      <c r="A11" s="70" t="s">
        <v>41</v>
      </c>
      <c r="B11" s="55">
        <v>1956.622017316</v>
      </c>
      <c r="C11" s="55">
        <v>3347.8421215420012</v>
      </c>
      <c r="D11" s="56">
        <v>952.13647588500021</v>
      </c>
      <c r="E11" s="57">
        <v>1578.277961989</v>
      </c>
      <c r="F11" s="57">
        <v>7626.4003585280016</v>
      </c>
      <c r="G11" s="55">
        <v>-208.478218204</v>
      </c>
      <c r="H11" s="57">
        <v>7626.4003585280298</v>
      </c>
      <c r="I11" s="57">
        <v>2.8194335754960775E-11</v>
      </c>
      <c r="J11" s="71">
        <v>0</v>
      </c>
      <c r="K11" s="56">
        <v>0</v>
      </c>
      <c r="L11" s="56">
        <v>0</v>
      </c>
      <c r="M11" s="55">
        <v>0</v>
      </c>
      <c r="N11" s="57">
        <v>0</v>
      </c>
      <c r="O11" s="57">
        <v>0</v>
      </c>
      <c r="P11" s="57">
        <v>0</v>
      </c>
      <c r="Q11" s="55">
        <v>0</v>
      </c>
      <c r="R11" s="71"/>
      <c r="S11" s="72"/>
      <c r="T11" s="71"/>
      <c r="U11" s="73"/>
      <c r="V11" s="73"/>
      <c r="W11" s="73"/>
      <c r="X11" s="73"/>
      <c r="Y11" s="73"/>
    </row>
    <row r="12" spans="1:25" ht="16.5" thickBot="1" x14ac:dyDescent="0.25">
      <c r="A12" s="70" t="s">
        <v>45</v>
      </c>
      <c r="B12" s="55">
        <v>3554.9626510699995</v>
      </c>
      <c r="C12" s="55">
        <v>2757.6112485910007</v>
      </c>
      <c r="D12" s="56">
        <v>1710.367217598</v>
      </c>
      <c r="E12" s="57">
        <v>1792.3083621329999</v>
      </c>
      <c r="F12" s="57">
        <v>9815.2494793919996</v>
      </c>
      <c r="G12" s="55">
        <v>0</v>
      </c>
      <c r="H12" s="57">
        <v>9815.2494793903006</v>
      </c>
      <c r="I12" s="57">
        <v>-1.6989361029118299E-9</v>
      </c>
      <c r="J12" s="71">
        <v>0</v>
      </c>
      <c r="K12" s="56">
        <v>0</v>
      </c>
      <c r="L12" s="56">
        <v>0</v>
      </c>
      <c r="M12" s="55">
        <v>0</v>
      </c>
      <c r="N12" s="57">
        <v>0</v>
      </c>
      <c r="O12" s="57">
        <v>0</v>
      </c>
      <c r="P12" s="57">
        <v>0</v>
      </c>
      <c r="Q12" s="55">
        <v>0</v>
      </c>
      <c r="R12" s="71"/>
      <c r="S12" s="72"/>
      <c r="T12" s="71"/>
      <c r="U12" s="73"/>
      <c r="V12" s="73"/>
      <c r="W12" s="73"/>
      <c r="X12" s="73"/>
      <c r="Y12" s="73"/>
    </row>
    <row r="13" spans="1:25" ht="16.5" thickBot="1" x14ac:dyDescent="0.25">
      <c r="A13" s="70" t="s">
        <v>48</v>
      </c>
      <c r="B13" s="55">
        <v>1447.0252002680002</v>
      </c>
      <c r="C13" s="55">
        <v>1078.2496056500001</v>
      </c>
      <c r="D13" s="56">
        <v>493.19659386899997</v>
      </c>
      <c r="E13" s="57">
        <v>425.89246875799995</v>
      </c>
      <c r="F13" s="57">
        <v>3399.9191981280005</v>
      </c>
      <c r="G13" s="55">
        <v>-44.444670417000005</v>
      </c>
      <c r="H13" s="57">
        <v>3399.91919812794</v>
      </c>
      <c r="I13" s="57">
        <v>-6.0481397667899728E-11</v>
      </c>
      <c r="J13" s="71">
        <v>0</v>
      </c>
      <c r="K13" s="56">
        <v>0</v>
      </c>
      <c r="L13" s="56">
        <v>0</v>
      </c>
      <c r="M13" s="55">
        <v>0</v>
      </c>
      <c r="N13" s="57">
        <v>0</v>
      </c>
      <c r="O13" s="57">
        <v>0</v>
      </c>
      <c r="P13" s="57">
        <v>0</v>
      </c>
      <c r="Q13" s="55">
        <v>0</v>
      </c>
      <c r="R13" s="71"/>
      <c r="S13" s="72"/>
      <c r="T13" s="71"/>
      <c r="U13" s="73"/>
      <c r="V13" s="73"/>
      <c r="W13" s="73"/>
      <c r="X13" s="73"/>
      <c r="Y13" s="73"/>
    </row>
    <row r="14" spans="1:25" ht="16.5" thickBot="1" x14ac:dyDescent="0.25">
      <c r="A14" s="70" t="s">
        <v>121</v>
      </c>
      <c r="B14" s="55">
        <v>2257.7835508879998</v>
      </c>
      <c r="C14" s="55">
        <v>1823.9515311369996</v>
      </c>
      <c r="D14" s="56">
        <v>878.95033944999989</v>
      </c>
      <c r="E14" s="57">
        <v>1947.6689569790001</v>
      </c>
      <c r="F14" s="57">
        <v>6247.1382185439998</v>
      </c>
      <c r="G14" s="55">
        <v>-661.2161599100001</v>
      </c>
      <c r="H14" s="57">
        <v>6247.1382185459897</v>
      </c>
      <c r="I14" s="57">
        <v>1.989974407479167E-9</v>
      </c>
      <c r="J14" s="71">
        <v>0</v>
      </c>
      <c r="K14" s="56">
        <v>69.810594616000003</v>
      </c>
      <c r="L14" s="56">
        <v>567.12601700000005</v>
      </c>
      <c r="M14" s="55">
        <v>1064.4032108930001</v>
      </c>
      <c r="N14" s="57">
        <v>1658.8350800030003</v>
      </c>
      <c r="O14" s="57">
        <v>-42.504742505999999</v>
      </c>
      <c r="P14" s="57">
        <v>1658.8350800026392</v>
      </c>
      <c r="Q14" s="55">
        <v>-3.6106939660385251E-10</v>
      </c>
      <c r="R14" s="71"/>
      <c r="S14" s="72"/>
      <c r="T14" s="71"/>
      <c r="U14" s="73"/>
      <c r="V14" s="73"/>
      <c r="W14" s="73"/>
      <c r="X14" s="73"/>
      <c r="Y14" s="73"/>
    </row>
    <row r="15" spans="1:25" ht="16.5" thickBot="1" x14ac:dyDescent="0.25">
      <c r="A15" s="70" t="s">
        <v>122</v>
      </c>
      <c r="B15" s="55">
        <v>2308.237477569</v>
      </c>
      <c r="C15" s="55">
        <v>1748.3893811800003</v>
      </c>
      <c r="D15" s="56">
        <v>1331.34838952</v>
      </c>
      <c r="E15" s="57">
        <v>890.56763189700007</v>
      </c>
      <c r="F15" s="57">
        <v>6114.1377538220004</v>
      </c>
      <c r="G15" s="55">
        <v>-164.405126344</v>
      </c>
      <c r="H15" s="57">
        <v>6114.1377538196502</v>
      </c>
      <c r="I15" s="57">
        <v>-2.3501343093812466E-9</v>
      </c>
      <c r="J15" s="71">
        <v>0</v>
      </c>
      <c r="K15" s="56">
        <v>0</v>
      </c>
      <c r="L15" s="56">
        <v>0</v>
      </c>
      <c r="M15" s="55">
        <v>0</v>
      </c>
      <c r="N15" s="57">
        <v>0</v>
      </c>
      <c r="O15" s="57">
        <v>0</v>
      </c>
      <c r="P15" s="57">
        <v>0</v>
      </c>
      <c r="Q15" s="55">
        <v>0</v>
      </c>
      <c r="R15" s="71"/>
      <c r="S15" s="72"/>
      <c r="T15" s="71"/>
      <c r="U15" s="73"/>
      <c r="V15" s="73"/>
      <c r="W15" s="73"/>
      <c r="X15" s="73"/>
      <c r="Y15" s="73"/>
    </row>
    <row r="16" spans="1:25" ht="16.5" thickBot="1" x14ac:dyDescent="0.25">
      <c r="A16" s="70" t="s">
        <v>123</v>
      </c>
      <c r="B16" s="55">
        <v>4133.5217748420009</v>
      </c>
      <c r="C16" s="55">
        <v>4018.0574050679993</v>
      </c>
      <c r="D16" s="56">
        <v>1459.892772448</v>
      </c>
      <c r="E16" s="57">
        <v>1484.4273846189999</v>
      </c>
      <c r="F16" s="57">
        <v>8467.6618742499995</v>
      </c>
      <c r="G16" s="55">
        <v>-2628.2374627270001</v>
      </c>
      <c r="H16" s="57">
        <v>8467.66187424907</v>
      </c>
      <c r="I16" s="57">
        <v>-9.2950358521193266E-10</v>
      </c>
      <c r="J16" s="71">
        <v>0</v>
      </c>
      <c r="K16" s="56">
        <v>0</v>
      </c>
      <c r="L16" s="56">
        <v>0</v>
      </c>
      <c r="M16" s="55">
        <v>0</v>
      </c>
      <c r="N16" s="57">
        <v>0</v>
      </c>
      <c r="O16" s="57">
        <v>0</v>
      </c>
      <c r="P16" s="57">
        <v>0</v>
      </c>
      <c r="Q16" s="55">
        <v>0</v>
      </c>
      <c r="R16" s="71"/>
      <c r="S16" s="72"/>
      <c r="T16" s="71"/>
      <c r="U16" s="73"/>
      <c r="V16" s="73"/>
      <c r="W16" s="73"/>
      <c r="X16" s="73"/>
      <c r="Y16" s="73"/>
    </row>
    <row r="17" spans="1:25" ht="16.5" thickBot="1" x14ac:dyDescent="0.25">
      <c r="A17" s="70" t="s">
        <v>52</v>
      </c>
      <c r="B17" s="55">
        <v>2897.8831708059997</v>
      </c>
      <c r="C17" s="55">
        <v>3665.712789911001</v>
      </c>
      <c r="D17" s="56">
        <v>2096.26946404</v>
      </c>
      <c r="E17" s="57">
        <v>1676.615918231</v>
      </c>
      <c r="F17" s="57">
        <v>10336.481342988001</v>
      </c>
      <c r="G17" s="55">
        <v>0</v>
      </c>
      <c r="H17" s="57">
        <v>10336.481342990801</v>
      </c>
      <c r="I17" s="57">
        <v>2.7994246920570731E-9</v>
      </c>
      <c r="J17" s="71">
        <v>0</v>
      </c>
      <c r="K17" s="56">
        <v>0</v>
      </c>
      <c r="L17" s="56">
        <v>0</v>
      </c>
      <c r="M17" s="55">
        <v>0</v>
      </c>
      <c r="N17" s="57">
        <v>0</v>
      </c>
      <c r="O17" s="57">
        <v>0</v>
      </c>
      <c r="P17" s="57">
        <v>0</v>
      </c>
      <c r="Q17" s="55">
        <v>0</v>
      </c>
      <c r="R17" s="71"/>
      <c r="S17" s="72"/>
      <c r="T17" s="71"/>
      <c r="U17" s="73"/>
      <c r="V17" s="73"/>
      <c r="W17" s="73"/>
      <c r="X17" s="73"/>
      <c r="Y17" s="73"/>
    </row>
    <row r="18" spans="1:25" ht="16.5" thickBot="1" x14ac:dyDescent="0.25">
      <c r="A18" s="70" t="s">
        <v>56</v>
      </c>
      <c r="B18" s="55">
        <v>2307.8128878579996</v>
      </c>
      <c r="C18" s="55">
        <v>2614.6384402909989</v>
      </c>
      <c r="D18" s="56">
        <v>1795.690461871</v>
      </c>
      <c r="E18" s="57">
        <v>1905.4830082850001</v>
      </c>
      <c r="F18" s="57">
        <v>8623.624798304998</v>
      </c>
      <c r="G18" s="55">
        <v>0</v>
      </c>
      <c r="H18" s="57">
        <v>8623.6247983071808</v>
      </c>
      <c r="I18" s="57">
        <v>2.1827872842550278E-9</v>
      </c>
      <c r="J18" s="71">
        <v>0</v>
      </c>
      <c r="K18" s="56">
        <v>0</v>
      </c>
      <c r="L18" s="56">
        <v>0</v>
      </c>
      <c r="M18" s="55">
        <v>0</v>
      </c>
      <c r="N18" s="57">
        <v>0</v>
      </c>
      <c r="O18" s="57">
        <v>0</v>
      </c>
      <c r="P18" s="57">
        <v>0</v>
      </c>
      <c r="Q18" s="55">
        <v>0</v>
      </c>
      <c r="R18" s="71"/>
      <c r="S18" s="72"/>
      <c r="T18" s="71"/>
      <c r="U18" s="73"/>
      <c r="V18" s="73"/>
      <c r="W18" s="73"/>
      <c r="X18" s="73"/>
      <c r="Y18" s="73"/>
    </row>
    <row r="19" spans="1:25" ht="16.5" thickBot="1" x14ac:dyDescent="0.25">
      <c r="A19" s="70" t="s">
        <v>58</v>
      </c>
      <c r="B19" s="55">
        <v>1621.7405503750001</v>
      </c>
      <c r="C19" s="55">
        <v>1258.6090872799996</v>
      </c>
      <c r="D19" s="56">
        <v>1023.0657583970001</v>
      </c>
      <c r="E19" s="57">
        <v>604.66803092099997</v>
      </c>
      <c r="F19" s="57">
        <v>4508.0834269729994</v>
      </c>
      <c r="G19" s="55">
        <v>0</v>
      </c>
      <c r="H19" s="57">
        <v>4508.08342697231</v>
      </c>
      <c r="I19" s="57">
        <v>-6.893969839438796E-10</v>
      </c>
      <c r="J19" s="71">
        <v>0</v>
      </c>
      <c r="K19" s="56">
        <v>0</v>
      </c>
      <c r="L19" s="56">
        <v>0</v>
      </c>
      <c r="M19" s="55">
        <v>0</v>
      </c>
      <c r="N19" s="57">
        <v>0</v>
      </c>
      <c r="O19" s="57">
        <v>0</v>
      </c>
      <c r="P19" s="57">
        <v>0</v>
      </c>
      <c r="Q19" s="55">
        <v>0</v>
      </c>
      <c r="R19" s="71"/>
      <c r="S19" s="72"/>
      <c r="T19" s="71"/>
      <c r="U19" s="73"/>
      <c r="V19" s="73"/>
      <c r="W19" s="73"/>
      <c r="X19" s="73"/>
      <c r="Y19" s="73"/>
    </row>
    <row r="20" spans="1:25" ht="16.5" thickBot="1" x14ac:dyDescent="0.25">
      <c r="A20" s="70" t="s">
        <v>59</v>
      </c>
      <c r="B20" s="55">
        <v>2991.2327665550001</v>
      </c>
      <c r="C20" s="55">
        <v>1102.2125515980001</v>
      </c>
      <c r="D20" s="56">
        <v>439.369126607</v>
      </c>
      <c r="E20" s="57">
        <v>689.77645037499997</v>
      </c>
      <c r="F20" s="57">
        <v>4742.5588552600011</v>
      </c>
      <c r="G20" s="55">
        <v>-480.03203987500001</v>
      </c>
      <c r="H20" s="57">
        <v>4742.5588552629697</v>
      </c>
      <c r="I20" s="57">
        <v>2.9685907065868378E-9</v>
      </c>
      <c r="J20" s="71">
        <v>0</v>
      </c>
      <c r="K20" s="56">
        <v>0</v>
      </c>
      <c r="L20" s="56">
        <v>0</v>
      </c>
      <c r="M20" s="55">
        <v>0</v>
      </c>
      <c r="N20" s="57">
        <v>0</v>
      </c>
      <c r="O20" s="57">
        <v>0</v>
      </c>
      <c r="P20" s="57">
        <v>0</v>
      </c>
      <c r="Q20" s="55">
        <v>0</v>
      </c>
      <c r="R20" s="71"/>
      <c r="S20" s="72"/>
      <c r="T20" s="71"/>
      <c r="U20" s="73"/>
      <c r="V20" s="73"/>
      <c r="W20" s="73"/>
      <c r="X20" s="73"/>
      <c r="Y20" s="73"/>
    </row>
    <row r="21" spans="1:25" ht="16.5" thickBot="1" x14ac:dyDescent="0.25">
      <c r="A21" s="70" t="s">
        <v>62</v>
      </c>
      <c r="B21" s="55">
        <v>3343.1786360229999</v>
      </c>
      <c r="C21" s="55">
        <v>3767.5561656280001</v>
      </c>
      <c r="D21" s="56">
        <v>2656.701549674</v>
      </c>
      <c r="E21" s="57">
        <v>1872.5796944240001</v>
      </c>
      <c r="F21" s="57">
        <v>11640.016045749002</v>
      </c>
      <c r="G21" s="55">
        <v>0</v>
      </c>
      <c r="H21" s="57">
        <v>11640.0160457486</v>
      </c>
      <c r="I21" s="57">
        <v>-4.0199665818363428E-10</v>
      </c>
      <c r="J21" s="71">
        <v>0</v>
      </c>
      <c r="K21" s="56">
        <v>0</v>
      </c>
      <c r="L21" s="56">
        <v>0</v>
      </c>
      <c r="M21" s="55">
        <v>0</v>
      </c>
      <c r="N21" s="57">
        <v>0</v>
      </c>
      <c r="O21" s="57">
        <v>0</v>
      </c>
      <c r="P21" s="57">
        <v>0</v>
      </c>
      <c r="Q21" s="55">
        <v>0</v>
      </c>
      <c r="R21" s="71"/>
      <c r="S21" s="72"/>
      <c r="T21" s="71"/>
      <c r="U21" s="73"/>
      <c r="V21" s="73"/>
      <c r="W21" s="73"/>
      <c r="X21" s="73"/>
      <c r="Y21" s="73"/>
    </row>
    <row r="22" spans="1:25" ht="16.5" thickBot="1" x14ac:dyDescent="0.25">
      <c r="A22" s="70" t="s">
        <v>63</v>
      </c>
      <c r="B22" s="55">
        <v>3783.252450423</v>
      </c>
      <c r="C22" s="55">
        <v>6185.2671240990021</v>
      </c>
      <c r="D22" s="56">
        <v>3659.7108509960003</v>
      </c>
      <c r="E22" s="57">
        <v>1787.2746784460001</v>
      </c>
      <c r="F22" s="57">
        <v>15150.982390730001</v>
      </c>
      <c r="G22" s="55">
        <v>-264.52271323400004</v>
      </c>
      <c r="H22" s="57">
        <v>15150.982390731</v>
      </c>
      <c r="I22" s="57">
        <v>9.9862518254667521E-10</v>
      </c>
      <c r="J22" s="71">
        <v>0</v>
      </c>
      <c r="K22" s="56">
        <v>0</v>
      </c>
      <c r="L22" s="56">
        <v>0</v>
      </c>
      <c r="M22" s="55">
        <v>0</v>
      </c>
      <c r="N22" s="57">
        <v>0</v>
      </c>
      <c r="O22" s="57">
        <v>0</v>
      </c>
      <c r="P22" s="57">
        <v>0</v>
      </c>
      <c r="Q22" s="55">
        <v>0</v>
      </c>
      <c r="R22" s="71"/>
      <c r="S22" s="72"/>
      <c r="T22" s="71"/>
      <c r="U22" s="73"/>
      <c r="V22" s="73"/>
      <c r="W22" s="73"/>
      <c r="X22" s="73"/>
      <c r="Y22" s="73"/>
    </row>
    <row r="23" spans="1:25" ht="16.5" thickBot="1" x14ac:dyDescent="0.25">
      <c r="A23" s="70" t="s">
        <v>124</v>
      </c>
      <c r="B23" s="55">
        <v>8719.1471023929989</v>
      </c>
      <c r="C23" s="55">
        <v>11845.552416353001</v>
      </c>
      <c r="D23" s="56">
        <v>8843.8975988490001</v>
      </c>
      <c r="E23" s="57">
        <v>4116.2323716600004</v>
      </c>
      <c r="F23" s="57">
        <v>30133.002884020996</v>
      </c>
      <c r="G23" s="55">
        <v>-3391.826605234</v>
      </c>
      <c r="H23" s="57">
        <v>30133.002884021498</v>
      </c>
      <c r="I23" s="57">
        <v>5.0204107537865639E-10</v>
      </c>
      <c r="J23" s="71">
        <v>0</v>
      </c>
      <c r="K23" s="56">
        <v>0</v>
      </c>
      <c r="L23" s="56">
        <v>0</v>
      </c>
      <c r="M23" s="55">
        <v>0</v>
      </c>
      <c r="N23" s="57">
        <v>0</v>
      </c>
      <c r="O23" s="57">
        <v>0</v>
      </c>
      <c r="P23" s="57">
        <v>0</v>
      </c>
      <c r="Q23" s="55">
        <v>0</v>
      </c>
      <c r="R23" s="71"/>
      <c r="S23" s="72"/>
      <c r="T23" s="71"/>
      <c r="U23" s="73"/>
      <c r="V23" s="73"/>
      <c r="W23" s="73"/>
      <c r="X23" s="73"/>
      <c r="Y23" s="73"/>
    </row>
    <row r="24" spans="1:25" ht="16.5" thickBot="1" x14ac:dyDescent="0.25">
      <c r="A24" s="70" t="s">
        <v>65</v>
      </c>
      <c r="B24" s="55">
        <v>4690.8755870909999</v>
      </c>
      <c r="C24" s="55">
        <v>9495.3439679519997</v>
      </c>
      <c r="D24" s="56">
        <v>5743.7894318799999</v>
      </c>
      <c r="E24" s="57">
        <v>4304.9089579760002</v>
      </c>
      <c r="F24" s="57">
        <v>20315.645709818</v>
      </c>
      <c r="G24" s="55">
        <v>-3919.272235081</v>
      </c>
      <c r="H24" s="57">
        <v>20315.645709816999</v>
      </c>
      <c r="I24" s="57">
        <v>-1.0004441719502211E-9</v>
      </c>
      <c r="J24" s="71">
        <v>0</v>
      </c>
      <c r="K24" s="56">
        <v>0</v>
      </c>
      <c r="L24" s="56">
        <v>0</v>
      </c>
      <c r="M24" s="55">
        <v>0</v>
      </c>
      <c r="N24" s="57">
        <v>0</v>
      </c>
      <c r="O24" s="57">
        <v>0</v>
      </c>
      <c r="P24" s="57">
        <v>0</v>
      </c>
      <c r="Q24" s="55">
        <v>0</v>
      </c>
      <c r="R24" s="71"/>
      <c r="S24" s="72"/>
      <c r="T24" s="71"/>
      <c r="U24" s="73"/>
      <c r="V24" s="73"/>
      <c r="W24" s="73"/>
      <c r="X24" s="73"/>
      <c r="Y24" s="73"/>
    </row>
    <row r="25" spans="1:25" ht="16.5" thickBot="1" x14ac:dyDescent="0.25">
      <c r="A25" s="70" t="s">
        <v>66</v>
      </c>
      <c r="B25" s="55">
        <v>6345.2243467969993</v>
      </c>
      <c r="C25" s="55">
        <v>9274.0070696379971</v>
      </c>
      <c r="D25" s="56">
        <v>3695.5750555430004</v>
      </c>
      <c r="E25" s="57">
        <v>2420.6352404260001</v>
      </c>
      <c r="F25" s="57">
        <v>18551.146395210992</v>
      </c>
      <c r="G25" s="55">
        <v>-3184.2953171930003</v>
      </c>
      <c r="H25" s="57">
        <v>18551.1463952126</v>
      </c>
      <c r="I25" s="57">
        <v>1.6079866327345371E-9</v>
      </c>
      <c r="J25" s="71">
        <v>0</v>
      </c>
      <c r="K25" s="56">
        <v>409.013719654</v>
      </c>
      <c r="L25" s="56">
        <v>1999.345651395</v>
      </c>
      <c r="M25" s="55">
        <v>4458.8752400970006</v>
      </c>
      <c r="N25" s="57">
        <v>6005.4227129190003</v>
      </c>
      <c r="O25" s="57">
        <v>-861.81189822700003</v>
      </c>
      <c r="P25" s="57">
        <v>6005.4227129175279</v>
      </c>
      <c r="Q25" s="55">
        <v>-1.4724719221703708E-9</v>
      </c>
      <c r="R25" s="71">
        <v>0</v>
      </c>
      <c r="S25" s="72">
        <v>2853.2</v>
      </c>
      <c r="T25" s="71">
        <v>24.6</v>
      </c>
      <c r="U25" s="73">
        <v>0</v>
      </c>
      <c r="V25" s="73">
        <f>+S25+T25</f>
        <v>2877.7999999999997</v>
      </c>
      <c r="W25" s="73">
        <v>0</v>
      </c>
      <c r="X25" s="73">
        <f>+V25</f>
        <v>2877.7999999999997</v>
      </c>
      <c r="Y25" s="73">
        <f>+V25-X25</f>
        <v>0</v>
      </c>
    </row>
    <row r="26" spans="1:25" ht="16.5" thickBot="1" x14ac:dyDescent="0.25">
      <c r="A26" s="70" t="s">
        <v>67</v>
      </c>
      <c r="B26" s="55">
        <v>4776.5387636209998</v>
      </c>
      <c r="C26" s="55">
        <v>5992.289787556002</v>
      </c>
      <c r="D26" s="56">
        <v>3999.5617026909995</v>
      </c>
      <c r="E26" s="57">
        <v>2075.1835220049998</v>
      </c>
      <c r="F26" s="57">
        <v>16634.579382341002</v>
      </c>
      <c r="G26" s="55">
        <v>-208.99439353199998</v>
      </c>
      <c r="H26" s="57">
        <v>16634.579382342599</v>
      </c>
      <c r="I26" s="57">
        <v>1.597072696313262E-9</v>
      </c>
      <c r="J26" s="71">
        <v>0</v>
      </c>
      <c r="K26" s="56">
        <v>0</v>
      </c>
      <c r="L26" s="56">
        <v>0</v>
      </c>
      <c r="M26" s="55">
        <v>0</v>
      </c>
      <c r="N26" s="57">
        <v>0</v>
      </c>
      <c r="O26" s="57">
        <v>0</v>
      </c>
      <c r="P26" s="57">
        <v>0</v>
      </c>
      <c r="Q26" s="55">
        <v>0</v>
      </c>
      <c r="R26" s="71"/>
      <c r="S26" s="72"/>
      <c r="T26" s="71"/>
      <c r="U26" s="73"/>
      <c r="V26" s="73"/>
      <c r="W26" s="73"/>
      <c r="X26" s="73"/>
      <c r="Y26" s="73"/>
    </row>
    <row r="27" spans="1:25" ht="16.5" thickBot="1" x14ac:dyDescent="0.25">
      <c r="A27" s="70" t="s">
        <v>68</v>
      </c>
      <c r="B27" s="55">
        <v>1948.6452626089999</v>
      </c>
      <c r="C27" s="55">
        <v>1692.2652629279994</v>
      </c>
      <c r="D27" s="56">
        <v>669.62750996099999</v>
      </c>
      <c r="E27" s="57">
        <v>994.96520297900008</v>
      </c>
      <c r="F27" s="57">
        <v>5080.000170198</v>
      </c>
      <c r="G27" s="55">
        <v>-225.50306827899999</v>
      </c>
      <c r="H27" s="57">
        <v>5080.00017019815</v>
      </c>
      <c r="I27" s="57">
        <v>1.5006662579253316E-10</v>
      </c>
      <c r="J27" s="71">
        <v>0</v>
      </c>
      <c r="K27" s="56">
        <v>0</v>
      </c>
      <c r="L27" s="56">
        <v>0</v>
      </c>
      <c r="M27" s="55">
        <v>0</v>
      </c>
      <c r="N27" s="57">
        <v>0</v>
      </c>
      <c r="O27" s="57">
        <v>0</v>
      </c>
      <c r="P27" s="57">
        <v>0</v>
      </c>
      <c r="Q27" s="55">
        <v>0</v>
      </c>
      <c r="R27" s="71"/>
      <c r="S27" s="72"/>
      <c r="T27" s="71"/>
      <c r="U27" s="73"/>
      <c r="V27" s="73"/>
      <c r="W27" s="73"/>
      <c r="X27" s="73"/>
      <c r="Y27" s="73"/>
    </row>
    <row r="28" spans="1:25" ht="16.5" thickBot="1" x14ac:dyDescent="0.25">
      <c r="A28" s="70" t="s">
        <v>92</v>
      </c>
      <c r="B28" s="55">
        <v>2667.352001317</v>
      </c>
      <c r="C28" s="55">
        <v>1995.3584992589997</v>
      </c>
      <c r="D28" s="56">
        <v>1216.846942225</v>
      </c>
      <c r="E28" s="57">
        <v>1122.9348576500001</v>
      </c>
      <c r="F28" s="57">
        <v>6696.0647520700004</v>
      </c>
      <c r="G28" s="55">
        <v>-306.42754838100001</v>
      </c>
      <c r="H28" s="57">
        <v>6696.0647520672401</v>
      </c>
      <c r="I28" s="57">
        <v>-2.7603164198808372E-9</v>
      </c>
      <c r="J28" s="71">
        <v>0</v>
      </c>
      <c r="K28" s="56">
        <v>0</v>
      </c>
      <c r="L28" s="56">
        <v>0</v>
      </c>
      <c r="M28" s="55">
        <v>0</v>
      </c>
      <c r="N28" s="57">
        <v>0</v>
      </c>
      <c r="O28" s="57">
        <v>0</v>
      </c>
      <c r="P28" s="57">
        <v>0</v>
      </c>
      <c r="Q28" s="55">
        <v>0</v>
      </c>
      <c r="R28" s="71"/>
      <c r="S28" s="72"/>
      <c r="T28" s="71"/>
      <c r="U28" s="73"/>
      <c r="V28" s="73"/>
      <c r="W28" s="73"/>
      <c r="X28" s="73"/>
      <c r="Y28" s="73"/>
    </row>
    <row r="29" spans="1:25" ht="16.5" thickBot="1" x14ac:dyDescent="0.25">
      <c r="A29" s="70" t="s">
        <v>70</v>
      </c>
      <c r="B29" s="55">
        <v>3711.2173738490001</v>
      </c>
      <c r="C29" s="55">
        <v>2513.5446296120003</v>
      </c>
      <c r="D29" s="56">
        <v>1030.1421649910001</v>
      </c>
      <c r="E29" s="57">
        <v>1070.9299601129999</v>
      </c>
      <c r="F29" s="57">
        <v>8325.8341285650004</v>
      </c>
      <c r="G29" s="55">
        <v>0</v>
      </c>
      <c r="H29" s="57">
        <v>8325.8341285598599</v>
      </c>
      <c r="I29" s="57">
        <v>-5.1404640544205904E-9</v>
      </c>
      <c r="J29" s="71">
        <v>0</v>
      </c>
      <c r="K29" s="56">
        <v>0</v>
      </c>
      <c r="L29" s="56">
        <v>0</v>
      </c>
      <c r="M29" s="55">
        <v>0</v>
      </c>
      <c r="N29" s="57">
        <v>0</v>
      </c>
      <c r="O29" s="57">
        <v>0</v>
      </c>
      <c r="P29" s="57">
        <v>0</v>
      </c>
      <c r="Q29" s="55">
        <v>0</v>
      </c>
      <c r="R29" s="71"/>
      <c r="S29" s="72"/>
      <c r="T29" s="71"/>
      <c r="U29" s="73"/>
      <c r="V29" s="73"/>
      <c r="W29" s="73"/>
      <c r="X29" s="73"/>
      <c r="Y29" s="73"/>
    </row>
    <row r="30" spans="1:25" ht="16.5" thickBot="1" x14ac:dyDescent="0.25">
      <c r="A30" s="70" t="s">
        <v>126</v>
      </c>
      <c r="B30" s="55">
        <v>8897.5857103269991</v>
      </c>
      <c r="C30" s="55">
        <v>5198.5511134439994</v>
      </c>
      <c r="D30" s="56">
        <v>3564.5557586510004</v>
      </c>
      <c r="E30" s="57">
        <v>2848.2639299799998</v>
      </c>
      <c r="F30" s="57">
        <v>20508.956512401997</v>
      </c>
      <c r="G30" s="55">
        <v>0</v>
      </c>
      <c r="H30" s="57">
        <v>20508.9565123961</v>
      </c>
      <c r="I30" s="57">
        <v>-5.8971636462956667E-9</v>
      </c>
      <c r="J30" s="55">
        <v>0</v>
      </c>
      <c r="K30" s="56">
        <v>12.308376409000001</v>
      </c>
      <c r="L30" s="56">
        <v>47.210679904000003</v>
      </c>
      <c r="M30" s="55">
        <v>67.100488750000011</v>
      </c>
      <c r="N30" s="57">
        <v>126.61954506300002</v>
      </c>
      <c r="O30" s="57">
        <v>0</v>
      </c>
      <c r="P30" s="57">
        <v>126.6195450633947</v>
      </c>
      <c r="Q30" s="55">
        <v>3.9467806800530525E-10</v>
      </c>
      <c r="R30" s="55"/>
      <c r="S30" s="56"/>
      <c r="T30" s="55"/>
      <c r="U30" s="57"/>
      <c r="V30" s="57"/>
      <c r="W30" s="57"/>
      <c r="X30" s="57"/>
      <c r="Y30" s="57"/>
    </row>
    <row r="31" spans="1:25" ht="16.5" thickBot="1" x14ac:dyDescent="0.25">
      <c r="A31" s="70" t="s">
        <v>7</v>
      </c>
      <c r="B31" s="55">
        <v>3260.5548923759998</v>
      </c>
      <c r="C31" s="55">
        <v>1652.3093435630005</v>
      </c>
      <c r="D31" s="56">
        <v>1109.85807699</v>
      </c>
      <c r="E31" s="57">
        <v>945.84394107399999</v>
      </c>
      <c r="F31" s="57">
        <v>6968.5662540030007</v>
      </c>
      <c r="G31" s="55">
        <v>0</v>
      </c>
      <c r="H31" s="57">
        <v>6968.56625400548</v>
      </c>
      <c r="I31" s="57">
        <v>2.4792825570330024E-9</v>
      </c>
      <c r="J31" s="71">
        <v>0</v>
      </c>
      <c r="K31" s="56">
        <v>0</v>
      </c>
      <c r="L31" s="56">
        <v>0</v>
      </c>
      <c r="M31" s="55">
        <v>0</v>
      </c>
      <c r="N31" s="57">
        <v>0</v>
      </c>
      <c r="O31" s="57">
        <v>0</v>
      </c>
      <c r="P31" s="57">
        <v>0</v>
      </c>
      <c r="Q31" s="55">
        <v>0</v>
      </c>
      <c r="R31" s="71"/>
      <c r="S31" s="72"/>
      <c r="T31" s="71"/>
      <c r="U31" s="73"/>
      <c r="V31" s="73"/>
      <c r="W31" s="73"/>
      <c r="X31" s="73"/>
      <c r="Y31" s="73"/>
    </row>
    <row r="32" spans="1:25" ht="16.5" thickBot="1" x14ac:dyDescent="0.25">
      <c r="A32" s="70" t="s">
        <v>8</v>
      </c>
      <c r="B32" s="55">
        <v>4081.0020210929997</v>
      </c>
      <c r="C32" s="55">
        <v>1230.4128975419999</v>
      </c>
      <c r="D32" s="56">
        <v>837.69200647800017</v>
      </c>
      <c r="E32" s="57">
        <v>1144.7435610000002</v>
      </c>
      <c r="F32" s="57">
        <v>7293.8504861129995</v>
      </c>
      <c r="G32" s="55">
        <v>0</v>
      </c>
      <c r="H32" s="57">
        <v>7293.8504861168394</v>
      </c>
      <c r="I32" s="57">
        <v>3.839886630885303E-9</v>
      </c>
      <c r="J32" s="71">
        <v>0</v>
      </c>
      <c r="K32" s="56">
        <v>0</v>
      </c>
      <c r="L32" s="56">
        <v>0</v>
      </c>
      <c r="M32" s="55">
        <v>0</v>
      </c>
      <c r="N32" s="57">
        <v>0</v>
      </c>
      <c r="O32" s="57">
        <v>0</v>
      </c>
      <c r="P32" s="57">
        <v>0</v>
      </c>
      <c r="Q32" s="55">
        <v>0</v>
      </c>
      <c r="R32" s="71"/>
      <c r="S32" s="72"/>
      <c r="T32" s="71"/>
      <c r="U32" s="73"/>
      <c r="V32" s="73"/>
      <c r="W32" s="73"/>
      <c r="X32" s="73"/>
      <c r="Y32" s="73"/>
    </row>
    <row r="33" spans="1:25" ht="16.5" thickBot="1" x14ac:dyDescent="0.25">
      <c r="A33" s="70" t="s">
        <v>127</v>
      </c>
      <c r="B33" s="55">
        <v>5874.271023147001</v>
      </c>
      <c r="C33" s="55">
        <v>2042.5384985190001</v>
      </c>
      <c r="D33" s="56">
        <v>1300.2386822550002</v>
      </c>
      <c r="E33" s="57">
        <v>1489.709701841</v>
      </c>
      <c r="F33" s="57">
        <v>10706.757905762002</v>
      </c>
      <c r="G33" s="55">
        <v>0</v>
      </c>
      <c r="H33" s="57">
        <v>10706.757905763101</v>
      </c>
      <c r="I33" s="57">
        <v>1.0986695997416973E-9</v>
      </c>
      <c r="J33" s="71">
        <v>0</v>
      </c>
      <c r="K33" s="56">
        <v>0</v>
      </c>
      <c r="L33" s="56">
        <v>0</v>
      </c>
      <c r="M33" s="55">
        <v>0</v>
      </c>
      <c r="N33" s="57">
        <v>0</v>
      </c>
      <c r="O33" s="57">
        <v>0</v>
      </c>
      <c r="P33" s="57">
        <v>0</v>
      </c>
      <c r="Q33" s="55">
        <v>0</v>
      </c>
      <c r="R33" s="71"/>
      <c r="S33" s="72"/>
      <c r="T33" s="71"/>
      <c r="U33" s="73"/>
      <c r="V33" s="73"/>
      <c r="W33" s="73"/>
      <c r="X33" s="73"/>
      <c r="Y33" s="73"/>
    </row>
    <row r="34" spans="1:25" ht="16.5" thickBot="1" x14ac:dyDescent="0.25">
      <c r="A34" s="70" t="s">
        <v>10</v>
      </c>
      <c r="B34" s="55">
        <v>6059.6986963620011</v>
      </c>
      <c r="C34" s="55">
        <v>3618.2345642649998</v>
      </c>
      <c r="D34" s="56">
        <v>2271.6665734080002</v>
      </c>
      <c r="E34" s="57">
        <v>1865.366324865</v>
      </c>
      <c r="F34" s="57">
        <v>13814.966158899999</v>
      </c>
      <c r="G34" s="55">
        <v>0</v>
      </c>
      <c r="H34" s="57">
        <v>13814.966158901001</v>
      </c>
      <c r="I34" s="57">
        <v>1.0022631613537669E-9</v>
      </c>
      <c r="J34" s="71">
        <v>0</v>
      </c>
      <c r="K34" s="56">
        <v>0</v>
      </c>
      <c r="L34" s="56">
        <v>0</v>
      </c>
      <c r="M34" s="55">
        <v>0</v>
      </c>
      <c r="N34" s="57">
        <v>0</v>
      </c>
      <c r="O34" s="57">
        <v>0</v>
      </c>
      <c r="P34" s="57">
        <v>0</v>
      </c>
      <c r="Q34" s="55">
        <v>0</v>
      </c>
      <c r="R34" s="71"/>
      <c r="S34" s="72"/>
      <c r="T34" s="71"/>
      <c r="U34" s="73"/>
      <c r="V34" s="73"/>
      <c r="W34" s="73"/>
      <c r="X34" s="73"/>
      <c r="Y34" s="73"/>
    </row>
    <row r="35" spans="1:25" ht="16.5" thickBot="1" x14ac:dyDescent="0.25">
      <c r="A35" s="70" t="s">
        <v>11</v>
      </c>
      <c r="B35" s="55">
        <v>4884.3153861080009</v>
      </c>
      <c r="C35" s="55">
        <v>2564.7913156149989</v>
      </c>
      <c r="D35" s="56">
        <v>1983.1631227340001</v>
      </c>
      <c r="E35" s="57">
        <v>1335.5050942120001</v>
      </c>
      <c r="F35" s="57">
        <v>10767.774918669</v>
      </c>
      <c r="G35" s="55">
        <v>0</v>
      </c>
      <c r="H35" s="57">
        <v>10767.774918671999</v>
      </c>
      <c r="I35" s="57">
        <v>2.9995135264471173E-9</v>
      </c>
      <c r="J35" s="71">
        <v>0</v>
      </c>
      <c r="K35" s="56">
        <v>62.839905557000002</v>
      </c>
      <c r="L35" s="56">
        <v>24.504716299999998</v>
      </c>
      <c r="M35" s="55">
        <v>488.47871977199998</v>
      </c>
      <c r="N35" s="57">
        <v>575.82334162899997</v>
      </c>
      <c r="O35" s="57">
        <v>0</v>
      </c>
      <c r="P35" s="57">
        <v>575.82334162875929</v>
      </c>
      <c r="Q35" s="55">
        <v>-2.4067503545666113E-10</v>
      </c>
      <c r="R35" s="71"/>
      <c r="S35" s="72"/>
      <c r="T35" s="71"/>
      <c r="U35" s="73"/>
      <c r="V35" s="73"/>
      <c r="W35" s="73"/>
      <c r="X35" s="73"/>
      <c r="Y35" s="73"/>
    </row>
    <row r="36" spans="1:25" ht="16.5" thickBot="1" x14ac:dyDescent="0.25">
      <c r="A36" s="70" t="s">
        <v>12</v>
      </c>
      <c r="B36" s="55">
        <v>3273.3336088049996</v>
      </c>
      <c r="C36" s="55">
        <v>2333.7812369459998</v>
      </c>
      <c r="D36" s="56">
        <v>1328.2322747949997</v>
      </c>
      <c r="E36" s="57">
        <v>1095.5920043159999</v>
      </c>
      <c r="F36" s="57">
        <v>8030.9391248619995</v>
      </c>
      <c r="G36" s="55">
        <v>0</v>
      </c>
      <c r="H36" s="57">
        <v>8030.9391248597594</v>
      </c>
      <c r="I36" s="57">
        <v>-2.2400854504667222E-9</v>
      </c>
      <c r="J36" s="71">
        <v>0</v>
      </c>
      <c r="K36" s="56">
        <v>0</v>
      </c>
      <c r="L36" s="56">
        <v>0</v>
      </c>
      <c r="M36" s="55">
        <v>0</v>
      </c>
      <c r="N36" s="57">
        <v>0</v>
      </c>
      <c r="O36" s="57">
        <v>0</v>
      </c>
      <c r="P36" s="57">
        <v>0</v>
      </c>
      <c r="Q36" s="55">
        <v>0</v>
      </c>
      <c r="R36" s="71"/>
      <c r="S36" s="72"/>
      <c r="T36" s="71"/>
      <c r="U36" s="73"/>
      <c r="V36" s="73"/>
      <c r="W36" s="73"/>
      <c r="X36" s="73"/>
      <c r="Y36" s="73"/>
    </row>
    <row r="37" spans="1:25" ht="16.5" thickBot="1" x14ac:dyDescent="0.25">
      <c r="A37" s="70" t="s">
        <v>13</v>
      </c>
      <c r="B37" s="55">
        <v>10747.023847982</v>
      </c>
      <c r="C37" s="55">
        <v>4041.3156519510007</v>
      </c>
      <c r="D37" s="56">
        <v>2171.668400388</v>
      </c>
      <c r="E37" s="57">
        <v>2394.3447339479999</v>
      </c>
      <c r="F37" s="57">
        <v>19354.352634269002</v>
      </c>
      <c r="G37" s="55">
        <v>0</v>
      </c>
      <c r="H37" s="57">
        <v>19354.352634266103</v>
      </c>
      <c r="I37" s="57">
        <v>-2.8994691092520952E-9</v>
      </c>
      <c r="J37" s="71">
        <v>0</v>
      </c>
      <c r="K37" s="56">
        <v>0</v>
      </c>
      <c r="L37" s="56">
        <v>0</v>
      </c>
      <c r="M37" s="55">
        <v>0</v>
      </c>
      <c r="N37" s="57">
        <v>0</v>
      </c>
      <c r="O37" s="57">
        <v>0</v>
      </c>
      <c r="P37" s="57">
        <v>0</v>
      </c>
      <c r="Q37" s="55">
        <v>0</v>
      </c>
      <c r="R37" s="71"/>
      <c r="S37" s="72"/>
      <c r="T37" s="71"/>
      <c r="U37" s="73"/>
      <c r="V37" s="73"/>
      <c r="W37" s="73"/>
      <c r="X37" s="73"/>
      <c r="Y37" s="73"/>
    </row>
    <row r="38" spans="1:25" ht="16.5" thickBot="1" x14ac:dyDescent="0.25">
      <c r="A38" s="70" t="s">
        <v>14</v>
      </c>
      <c r="B38" s="55">
        <v>7228.7165580410001</v>
      </c>
      <c r="C38" s="55">
        <v>3764.176010266001</v>
      </c>
      <c r="D38" s="56">
        <v>2307.387190812</v>
      </c>
      <c r="E38" s="57">
        <v>1831.9073137379999</v>
      </c>
      <c r="F38" s="57">
        <v>15132.187072857001</v>
      </c>
      <c r="G38" s="55">
        <v>0</v>
      </c>
      <c r="H38" s="57">
        <v>15132.187072859799</v>
      </c>
      <c r="I38" s="57">
        <v>2.7976057026535273E-9</v>
      </c>
      <c r="J38" s="71">
        <v>0</v>
      </c>
      <c r="K38" s="56">
        <v>0</v>
      </c>
      <c r="L38" s="56">
        <v>0</v>
      </c>
      <c r="M38" s="55">
        <v>0</v>
      </c>
      <c r="N38" s="57">
        <v>0</v>
      </c>
      <c r="O38" s="57">
        <v>0</v>
      </c>
      <c r="P38" s="57">
        <v>0</v>
      </c>
      <c r="Q38" s="55">
        <v>0</v>
      </c>
      <c r="R38" s="71"/>
      <c r="S38" s="72"/>
      <c r="T38" s="71"/>
      <c r="U38" s="73"/>
      <c r="V38" s="73"/>
      <c r="W38" s="73"/>
      <c r="X38" s="73"/>
      <c r="Y38" s="73"/>
    </row>
    <row r="39" spans="1:25" ht="16.5" thickBot="1" x14ac:dyDescent="0.25">
      <c r="A39" s="70" t="s">
        <v>15</v>
      </c>
      <c r="B39" s="55">
        <v>6350.0493485409997</v>
      </c>
      <c r="C39" s="55">
        <v>4688.4373313340002</v>
      </c>
      <c r="D39" s="56">
        <v>2230.1313595460001</v>
      </c>
      <c r="E39" s="57">
        <v>1774.8482410439997</v>
      </c>
      <c r="F39" s="57">
        <v>15043.466280465</v>
      </c>
      <c r="G39" s="55">
        <v>0</v>
      </c>
      <c r="H39" s="57">
        <v>15043.466280464201</v>
      </c>
      <c r="I39" s="57">
        <v>-7.9853634815663099E-10</v>
      </c>
      <c r="J39" s="71">
        <v>0</v>
      </c>
      <c r="K39" s="56">
        <v>0</v>
      </c>
      <c r="L39" s="56">
        <v>0</v>
      </c>
      <c r="M39" s="55">
        <v>0</v>
      </c>
      <c r="N39" s="57">
        <v>0</v>
      </c>
      <c r="O39" s="57">
        <v>0</v>
      </c>
      <c r="P39" s="57">
        <v>0</v>
      </c>
      <c r="Q39" s="55">
        <v>0</v>
      </c>
      <c r="R39" s="71"/>
      <c r="S39" s="72"/>
      <c r="T39" s="71"/>
      <c r="U39" s="73"/>
      <c r="V39" s="73"/>
      <c r="W39" s="73"/>
      <c r="X39" s="73"/>
      <c r="Y39" s="73"/>
    </row>
    <row r="40" spans="1:25" ht="16.5" thickBot="1" x14ac:dyDescent="0.25">
      <c r="A40" s="70" t="s">
        <v>16</v>
      </c>
      <c r="B40" s="55">
        <v>4064.269135261</v>
      </c>
      <c r="C40" s="55">
        <v>2180.6212716660002</v>
      </c>
      <c r="D40" s="56">
        <v>805.85450718300001</v>
      </c>
      <c r="E40" s="57">
        <v>1131.3341552090001</v>
      </c>
      <c r="F40" s="57">
        <v>8182.0790693190011</v>
      </c>
      <c r="G40" s="55">
        <v>0</v>
      </c>
      <c r="H40" s="57">
        <v>8182.0790693169092</v>
      </c>
      <c r="I40" s="57">
        <v>-2.0918378140777349E-9</v>
      </c>
      <c r="J40" s="71">
        <v>0</v>
      </c>
      <c r="K40" s="56">
        <v>0</v>
      </c>
      <c r="L40" s="56">
        <v>0</v>
      </c>
      <c r="M40" s="55">
        <v>0</v>
      </c>
      <c r="N40" s="57">
        <v>0</v>
      </c>
      <c r="O40" s="57">
        <v>0</v>
      </c>
      <c r="P40" s="57">
        <v>0</v>
      </c>
      <c r="Q40" s="55">
        <v>0</v>
      </c>
      <c r="R40" s="71"/>
      <c r="S40" s="72"/>
      <c r="T40" s="71"/>
      <c r="U40" s="73"/>
      <c r="V40" s="73"/>
      <c r="W40" s="73"/>
      <c r="X40" s="73"/>
      <c r="Y40" s="73"/>
    </row>
    <row r="41" spans="1:25" ht="16.5" thickBot="1" x14ac:dyDescent="0.25">
      <c r="A41" s="70" t="s">
        <v>125</v>
      </c>
      <c r="B41" s="55">
        <v>11599.410579127001</v>
      </c>
      <c r="C41" s="55">
        <v>10392.400820897992</v>
      </c>
      <c r="D41" s="56">
        <v>7756.8994244499991</v>
      </c>
      <c r="E41" s="57">
        <v>6752.0140088960006</v>
      </c>
      <c r="F41" s="57">
        <v>35558.900247039994</v>
      </c>
      <c r="G41" s="55">
        <v>-941.82458633100021</v>
      </c>
      <c r="H41" s="57">
        <v>35558.900247036894</v>
      </c>
      <c r="I41" s="57">
        <v>-3.0995579436421394E-9</v>
      </c>
      <c r="J41" s="71">
        <v>0</v>
      </c>
      <c r="K41" s="56">
        <v>23.152491501</v>
      </c>
      <c r="L41" s="56">
        <v>44.830966000000004</v>
      </c>
      <c r="M41" s="55">
        <v>149.59586052500001</v>
      </c>
      <c r="N41" s="57">
        <v>217.57931802600001</v>
      </c>
      <c r="O41" s="57">
        <v>0</v>
      </c>
      <c r="P41" s="57">
        <v>217.57931802570249</v>
      </c>
      <c r="Q41" s="55">
        <v>-2.9751845431746915E-10</v>
      </c>
      <c r="R41" s="71"/>
      <c r="S41" s="72"/>
      <c r="T41" s="71"/>
      <c r="U41" s="73"/>
      <c r="V41" s="73"/>
      <c r="W41" s="73"/>
      <c r="X41" s="73"/>
      <c r="Y41" s="73"/>
    </row>
    <row r="42" spans="1:25" ht="16.5" thickBot="1" x14ac:dyDescent="0.25">
      <c r="A42" s="70" t="s">
        <v>128</v>
      </c>
      <c r="B42" s="55">
        <v>4410.8041811140001</v>
      </c>
      <c r="C42" s="55">
        <v>5554.936915635999</v>
      </c>
      <c r="D42" s="56">
        <v>2551.3471988109995</v>
      </c>
      <c r="E42" s="57">
        <v>2124.0043934089999</v>
      </c>
      <c r="F42" s="57">
        <v>14641.092688969999</v>
      </c>
      <c r="G42" s="55">
        <v>0</v>
      </c>
      <c r="H42" s="57">
        <v>14641.0926889726</v>
      </c>
      <c r="I42" s="57">
        <v>2.6011548470705748E-9</v>
      </c>
      <c r="J42" s="71">
        <v>0</v>
      </c>
      <c r="K42" s="56">
        <v>0</v>
      </c>
      <c r="L42" s="56">
        <v>0</v>
      </c>
      <c r="M42" s="55">
        <v>0</v>
      </c>
      <c r="N42" s="57">
        <v>0</v>
      </c>
      <c r="O42" s="57">
        <v>0</v>
      </c>
      <c r="P42" s="57">
        <v>0</v>
      </c>
      <c r="Q42" s="55">
        <v>0</v>
      </c>
      <c r="R42" s="71"/>
      <c r="S42" s="72"/>
      <c r="T42" s="71"/>
      <c r="U42" s="73"/>
      <c r="V42" s="73"/>
      <c r="W42" s="73"/>
      <c r="X42" s="73"/>
      <c r="Y42" s="73"/>
    </row>
    <row r="43" spans="1:25" ht="16.5" thickBot="1" x14ac:dyDescent="0.25">
      <c r="A43" s="70" t="s">
        <v>18</v>
      </c>
      <c r="B43" s="55">
        <v>3145.5669898420001</v>
      </c>
      <c r="C43" s="55">
        <v>2538.3056821150012</v>
      </c>
      <c r="D43" s="56">
        <v>1655.1931991429999</v>
      </c>
      <c r="E43" s="57">
        <v>1137.8783298150001</v>
      </c>
      <c r="F43" s="57">
        <v>8476.9442009150007</v>
      </c>
      <c r="G43" s="55">
        <v>0</v>
      </c>
      <c r="H43" s="57">
        <v>8476.9442009228806</v>
      </c>
      <c r="I43" s="57">
        <v>7.8798620961606503E-9</v>
      </c>
      <c r="J43" s="71">
        <v>0</v>
      </c>
      <c r="K43" s="56">
        <v>0</v>
      </c>
      <c r="L43" s="56">
        <v>0</v>
      </c>
      <c r="M43" s="55">
        <v>0</v>
      </c>
      <c r="N43" s="57">
        <v>0</v>
      </c>
      <c r="O43" s="57">
        <v>0</v>
      </c>
      <c r="P43" s="57">
        <v>0</v>
      </c>
      <c r="Q43" s="55">
        <v>0</v>
      </c>
      <c r="R43" s="71"/>
      <c r="S43" s="72"/>
      <c r="T43" s="71"/>
      <c r="U43" s="73"/>
      <c r="V43" s="73"/>
      <c r="W43" s="73"/>
      <c r="X43" s="73"/>
      <c r="Y43" s="73"/>
    </row>
    <row r="44" spans="1:25" ht="16.5" thickBot="1" x14ac:dyDescent="0.25">
      <c r="A44" s="70" t="s">
        <v>19</v>
      </c>
      <c r="B44" s="55">
        <v>618.66702498300003</v>
      </c>
      <c r="C44" s="55">
        <v>708.89365109300047</v>
      </c>
      <c r="D44" s="56">
        <v>372.78053709700004</v>
      </c>
      <c r="E44" s="57">
        <v>292.18182482899999</v>
      </c>
      <c r="F44" s="57">
        <v>1992.5230380020007</v>
      </c>
      <c r="G44" s="55">
        <v>0</v>
      </c>
      <c r="H44" s="57">
        <v>1992.5230380052001</v>
      </c>
      <c r="I44" s="57">
        <v>3.1993749871617183E-9</v>
      </c>
      <c r="J44" s="71">
        <v>0</v>
      </c>
      <c r="K44" s="56">
        <v>0</v>
      </c>
      <c r="L44" s="56">
        <v>0</v>
      </c>
      <c r="M44" s="55">
        <v>0</v>
      </c>
      <c r="N44" s="57">
        <v>0</v>
      </c>
      <c r="O44" s="57">
        <v>0</v>
      </c>
      <c r="P44" s="57">
        <v>0</v>
      </c>
      <c r="Q44" s="55">
        <v>0</v>
      </c>
      <c r="R44" s="71"/>
      <c r="S44" s="72"/>
      <c r="T44" s="71"/>
      <c r="U44" s="73"/>
      <c r="V44" s="73"/>
      <c r="W44" s="73"/>
      <c r="X44" s="73"/>
      <c r="Y44" s="73"/>
    </row>
    <row r="45" spans="1:25" ht="16.5" thickBot="1" x14ac:dyDescent="0.25">
      <c r="A45" s="70" t="s">
        <v>129</v>
      </c>
      <c r="B45" s="55">
        <v>957.77443931699997</v>
      </c>
      <c r="C45" s="55">
        <v>1950.6051059069996</v>
      </c>
      <c r="D45" s="56">
        <v>398.00076617399998</v>
      </c>
      <c r="E45" s="57">
        <v>521.21935836</v>
      </c>
      <c r="F45" s="57">
        <v>3827.5996697579999</v>
      </c>
      <c r="G45" s="55">
        <v>0</v>
      </c>
      <c r="H45" s="57">
        <v>3827.5996697574901</v>
      </c>
      <c r="I45" s="57">
        <v>-5.0977178034372628E-10</v>
      </c>
      <c r="J45" s="71">
        <v>0</v>
      </c>
      <c r="K45" s="56">
        <v>0</v>
      </c>
      <c r="L45" s="56">
        <v>0</v>
      </c>
      <c r="M45" s="55">
        <v>0</v>
      </c>
      <c r="N45" s="57">
        <v>0</v>
      </c>
      <c r="O45" s="57">
        <v>0</v>
      </c>
      <c r="P45" s="57">
        <v>0</v>
      </c>
      <c r="Q45" s="55">
        <v>0</v>
      </c>
      <c r="R45" s="71"/>
      <c r="S45" s="72"/>
      <c r="T45" s="71"/>
      <c r="U45" s="73"/>
      <c r="V45" s="73"/>
      <c r="W45" s="73"/>
      <c r="X45" s="73"/>
      <c r="Y45" s="73"/>
    </row>
    <row r="46" spans="1:25" ht="16.5" thickBot="1" x14ac:dyDescent="0.25">
      <c r="A46" s="70" t="s">
        <v>21</v>
      </c>
      <c r="B46" s="55">
        <v>2414.7582776959994</v>
      </c>
      <c r="C46" s="55">
        <v>4315.5541769649999</v>
      </c>
      <c r="D46" s="56">
        <v>2358.8857537519998</v>
      </c>
      <c r="E46" s="57">
        <v>1600.7540621789999</v>
      </c>
      <c r="F46" s="57">
        <v>10689.952270591999</v>
      </c>
      <c r="G46" s="55">
        <v>0</v>
      </c>
      <c r="H46" s="57">
        <v>10689.952270596501</v>
      </c>
      <c r="I46" s="57">
        <v>4.5019987737759948E-9</v>
      </c>
      <c r="J46" s="71">
        <v>0</v>
      </c>
      <c r="K46" s="56">
        <v>0</v>
      </c>
      <c r="L46" s="56">
        <v>0</v>
      </c>
      <c r="M46" s="55">
        <v>0</v>
      </c>
      <c r="N46" s="57">
        <v>0</v>
      </c>
      <c r="O46" s="57">
        <v>0</v>
      </c>
      <c r="P46" s="57">
        <v>0</v>
      </c>
      <c r="Q46" s="55">
        <v>0</v>
      </c>
      <c r="R46" s="71"/>
      <c r="S46" s="72"/>
      <c r="T46" s="71"/>
      <c r="U46" s="73"/>
      <c r="V46" s="73"/>
      <c r="W46" s="73"/>
      <c r="X46" s="73"/>
      <c r="Y46" s="73"/>
    </row>
    <row r="47" spans="1:25" ht="16.5" thickBot="1" x14ac:dyDescent="0.25">
      <c r="A47" s="70" t="s">
        <v>22</v>
      </c>
      <c r="B47" s="55">
        <v>3620.4853773359996</v>
      </c>
      <c r="C47" s="55">
        <v>6174.4863653499997</v>
      </c>
      <c r="D47" s="56">
        <v>2174.7550839129999</v>
      </c>
      <c r="E47" s="57">
        <v>1987.5271696859998</v>
      </c>
      <c r="F47" s="57">
        <v>13957.253996284999</v>
      </c>
      <c r="G47" s="55">
        <v>0</v>
      </c>
      <c r="H47" s="57">
        <v>13957.253996286099</v>
      </c>
      <c r="I47" s="57">
        <v>1.1004885891452432E-9</v>
      </c>
      <c r="J47" s="71">
        <v>0</v>
      </c>
      <c r="K47" s="56">
        <v>0</v>
      </c>
      <c r="L47" s="56">
        <v>0</v>
      </c>
      <c r="M47" s="55">
        <v>0</v>
      </c>
      <c r="N47" s="57">
        <v>0</v>
      </c>
      <c r="O47" s="57">
        <v>0</v>
      </c>
      <c r="P47" s="57">
        <v>0</v>
      </c>
      <c r="Q47" s="55">
        <v>0</v>
      </c>
      <c r="R47" s="71"/>
      <c r="S47" s="72"/>
      <c r="T47" s="71"/>
      <c r="U47" s="73"/>
      <c r="V47" s="73"/>
      <c r="W47" s="73"/>
      <c r="X47" s="73"/>
      <c r="Y47" s="73"/>
    </row>
    <row r="48" spans="1:25" ht="16.5" thickBot="1" x14ac:dyDescent="0.25">
      <c r="A48" s="70" t="s">
        <v>130</v>
      </c>
      <c r="B48" s="55">
        <v>24087.503102444</v>
      </c>
      <c r="C48" s="55">
        <v>152940.43635598701</v>
      </c>
      <c r="D48" s="56">
        <v>31473.892457872997</v>
      </c>
      <c r="E48" s="57">
        <v>30023.905998390004</v>
      </c>
      <c r="F48" s="57">
        <v>238525.73791469401</v>
      </c>
      <c r="G48" s="55">
        <v>0</v>
      </c>
      <c r="H48" s="57">
        <v>238525.737914695</v>
      </c>
      <c r="I48" s="57">
        <v>9.8953023552894592E-10</v>
      </c>
      <c r="J48" s="71">
        <v>0</v>
      </c>
      <c r="K48" s="56">
        <v>0</v>
      </c>
      <c r="L48" s="56">
        <v>0</v>
      </c>
      <c r="M48" s="55">
        <v>0</v>
      </c>
      <c r="N48" s="57">
        <v>0</v>
      </c>
      <c r="O48" s="57">
        <v>0</v>
      </c>
      <c r="P48" s="57">
        <v>0</v>
      </c>
      <c r="Q48" s="55">
        <v>0</v>
      </c>
      <c r="R48" s="71"/>
      <c r="S48" s="72"/>
      <c r="T48" s="71"/>
      <c r="U48" s="73"/>
      <c r="V48" s="73"/>
      <c r="W48" s="73"/>
      <c r="X48" s="73"/>
      <c r="Y48" s="73"/>
    </row>
    <row r="49" spans="1:25" ht="16.5" thickBot="1" x14ac:dyDescent="0.25">
      <c r="A49" s="70" t="s">
        <v>24</v>
      </c>
      <c r="B49" s="55">
        <v>787.41105523299996</v>
      </c>
      <c r="C49" s="55">
        <v>1435.2589709209999</v>
      </c>
      <c r="D49" s="56">
        <v>1035.7323545430002</v>
      </c>
      <c r="E49" s="57">
        <v>619.64649356799998</v>
      </c>
      <c r="F49" s="57">
        <v>3878.048874265</v>
      </c>
      <c r="G49" s="55">
        <v>0</v>
      </c>
      <c r="H49" s="57">
        <v>3878.0488742647999</v>
      </c>
      <c r="I49" s="57">
        <v>-2.0008883439004421E-10</v>
      </c>
      <c r="J49" s="71">
        <v>0</v>
      </c>
      <c r="K49" s="56">
        <v>0</v>
      </c>
      <c r="L49" s="56">
        <v>0</v>
      </c>
      <c r="M49" s="55">
        <v>0</v>
      </c>
      <c r="N49" s="57">
        <v>0</v>
      </c>
      <c r="O49" s="57">
        <v>0</v>
      </c>
      <c r="P49" s="57">
        <v>0</v>
      </c>
      <c r="Q49" s="55">
        <v>0</v>
      </c>
      <c r="R49" s="71"/>
      <c r="S49" s="72"/>
      <c r="T49" s="71"/>
      <c r="U49" s="73"/>
      <c r="V49" s="73"/>
      <c r="W49" s="73"/>
      <c r="X49" s="73"/>
      <c r="Y49" s="73"/>
    </row>
    <row r="50" spans="1:25" ht="16.5" thickBot="1" x14ac:dyDescent="0.25">
      <c r="A50" s="70" t="s">
        <v>25</v>
      </c>
      <c r="B50" s="55">
        <v>2228.4325061520003</v>
      </c>
      <c r="C50" s="55">
        <v>2187.8557885089999</v>
      </c>
      <c r="D50" s="56">
        <v>992.64484099099991</v>
      </c>
      <c r="E50" s="57">
        <v>846.87628498899994</v>
      </c>
      <c r="F50" s="57">
        <v>6255.8094206410005</v>
      </c>
      <c r="G50" s="55">
        <v>0</v>
      </c>
      <c r="H50" s="57">
        <v>6255.8094206410997</v>
      </c>
      <c r="I50" s="57">
        <v>9.9134922493249178E-11</v>
      </c>
      <c r="J50" s="71">
        <v>0</v>
      </c>
      <c r="K50" s="56">
        <v>0</v>
      </c>
      <c r="L50" s="56">
        <v>0</v>
      </c>
      <c r="M50" s="55">
        <v>0</v>
      </c>
      <c r="N50" s="57">
        <v>0</v>
      </c>
      <c r="O50" s="57">
        <v>0</v>
      </c>
      <c r="P50" s="57">
        <v>0</v>
      </c>
      <c r="Q50" s="55">
        <v>0</v>
      </c>
      <c r="R50" s="71"/>
      <c r="S50" s="72"/>
      <c r="T50" s="71"/>
      <c r="U50" s="73"/>
      <c r="V50" s="73"/>
      <c r="W50" s="73"/>
      <c r="X50" s="73"/>
      <c r="Y50" s="73"/>
    </row>
    <row r="51" spans="1:25" ht="16.5" thickBot="1" x14ac:dyDescent="0.25">
      <c r="A51" s="70" t="s">
        <v>26</v>
      </c>
      <c r="B51" s="55">
        <v>1447.7650539009999</v>
      </c>
      <c r="C51" s="55">
        <v>2130.9296552910009</v>
      </c>
      <c r="D51" s="56">
        <v>954.46275112400008</v>
      </c>
      <c r="E51" s="57">
        <v>771.74166156799993</v>
      </c>
      <c r="F51" s="57">
        <v>5304.8991218840001</v>
      </c>
      <c r="G51" s="55">
        <v>0</v>
      </c>
      <c r="H51" s="57">
        <v>5304.8991218843303</v>
      </c>
      <c r="I51" s="57">
        <v>3.3014657674357295E-10</v>
      </c>
      <c r="J51" s="71">
        <v>0</v>
      </c>
      <c r="K51" s="56">
        <v>0</v>
      </c>
      <c r="L51" s="56">
        <v>0</v>
      </c>
      <c r="M51" s="55">
        <v>0</v>
      </c>
      <c r="N51" s="57">
        <v>0</v>
      </c>
      <c r="O51" s="57">
        <v>0</v>
      </c>
      <c r="P51" s="57">
        <v>0</v>
      </c>
      <c r="Q51" s="55">
        <v>0</v>
      </c>
      <c r="R51" s="71"/>
      <c r="S51" s="72"/>
      <c r="T51" s="71"/>
      <c r="U51" s="73"/>
      <c r="V51" s="73"/>
      <c r="W51" s="73"/>
      <c r="X51" s="73"/>
      <c r="Y51" s="73"/>
    </row>
    <row r="52" spans="1:25" ht="16.5" thickBot="1" x14ac:dyDescent="0.25">
      <c r="A52" s="70" t="s">
        <v>27</v>
      </c>
      <c r="B52" s="55">
        <v>4854.9749828240001</v>
      </c>
      <c r="C52" s="55">
        <v>4572.7654775020019</v>
      </c>
      <c r="D52" s="56">
        <v>1302.8258205760001</v>
      </c>
      <c r="E52" s="57">
        <v>1452.2836106710004</v>
      </c>
      <c r="F52" s="57">
        <v>12182.849891573002</v>
      </c>
      <c r="G52" s="55">
        <v>0</v>
      </c>
      <c r="H52" s="57">
        <v>12182.849891571799</v>
      </c>
      <c r="I52" s="57">
        <v>-1.2023519957438111E-9</v>
      </c>
      <c r="J52" s="71">
        <v>0</v>
      </c>
      <c r="K52" s="56">
        <v>0</v>
      </c>
      <c r="L52" s="56">
        <v>12.9969368</v>
      </c>
      <c r="M52" s="55">
        <v>1.5077499539999999</v>
      </c>
      <c r="N52" s="57">
        <v>14.504686754</v>
      </c>
      <c r="O52" s="57">
        <v>0</v>
      </c>
      <c r="P52" s="57">
        <v>14.504686754760998</v>
      </c>
      <c r="Q52" s="55">
        <v>7.609983754264249E-10</v>
      </c>
      <c r="R52" s="71"/>
      <c r="S52" s="72"/>
      <c r="T52" s="71"/>
      <c r="U52" s="73"/>
      <c r="V52" s="73"/>
      <c r="W52" s="73"/>
      <c r="X52" s="73"/>
      <c r="Y52" s="73"/>
    </row>
    <row r="53" spans="1:25" ht="16.5" thickBot="1" x14ac:dyDescent="0.25">
      <c r="A53" s="70" t="s">
        <v>28</v>
      </c>
      <c r="B53" s="55">
        <v>357.826570151</v>
      </c>
      <c r="C53" s="55">
        <v>718.25050794799995</v>
      </c>
      <c r="D53" s="56">
        <v>286.45840445100004</v>
      </c>
      <c r="E53" s="57">
        <v>226.81956713899999</v>
      </c>
      <c r="F53" s="57">
        <v>1589.3550496889998</v>
      </c>
      <c r="G53" s="55">
        <v>0</v>
      </c>
      <c r="H53" s="57">
        <v>1589.3550496896999</v>
      </c>
      <c r="I53" s="57">
        <v>7.0008354668971151E-10</v>
      </c>
      <c r="J53" s="71">
        <v>0</v>
      </c>
      <c r="K53" s="56">
        <v>0</v>
      </c>
      <c r="L53" s="56">
        <v>0</v>
      </c>
      <c r="M53" s="55">
        <v>0</v>
      </c>
      <c r="N53" s="57">
        <v>0</v>
      </c>
      <c r="O53" s="57">
        <v>0</v>
      </c>
      <c r="P53" s="57">
        <v>0</v>
      </c>
      <c r="Q53" s="55">
        <v>0</v>
      </c>
      <c r="R53" s="71"/>
      <c r="S53" s="72"/>
      <c r="T53" s="71"/>
      <c r="U53" s="73"/>
      <c r="V53" s="73"/>
      <c r="W53" s="73"/>
      <c r="X53" s="73"/>
      <c r="Y53" s="73"/>
    </row>
    <row r="54" spans="1:25" ht="16.5" thickBot="1" x14ac:dyDescent="0.25">
      <c r="A54" s="70" t="s">
        <v>131</v>
      </c>
      <c r="B54" s="55">
        <v>1500.1049641119998</v>
      </c>
      <c r="C54" s="55">
        <v>2268.6155935289994</v>
      </c>
      <c r="D54" s="56">
        <v>1026.8680140210001</v>
      </c>
      <c r="E54" s="57">
        <v>823.50443047299996</v>
      </c>
      <c r="F54" s="57">
        <v>5619.0930021349996</v>
      </c>
      <c r="G54" s="55">
        <v>0</v>
      </c>
      <c r="H54" s="57">
        <v>5619.0930021344393</v>
      </c>
      <c r="I54" s="57">
        <v>-5.6024873629212379E-10</v>
      </c>
      <c r="J54" s="71">
        <v>0</v>
      </c>
      <c r="K54" s="56">
        <v>0</v>
      </c>
      <c r="L54" s="56">
        <v>0</v>
      </c>
      <c r="M54" s="55">
        <v>0</v>
      </c>
      <c r="N54" s="57">
        <v>0</v>
      </c>
      <c r="O54" s="57">
        <v>0</v>
      </c>
      <c r="P54" s="57">
        <v>0</v>
      </c>
      <c r="Q54" s="55">
        <v>0</v>
      </c>
      <c r="R54" s="71"/>
      <c r="S54" s="72"/>
      <c r="T54" s="71"/>
      <c r="U54" s="73"/>
      <c r="V54" s="73"/>
      <c r="W54" s="73"/>
      <c r="X54" s="73"/>
      <c r="Y54" s="73"/>
    </row>
    <row r="55" spans="1:25" ht="16.5" thickBot="1" x14ac:dyDescent="0.25">
      <c r="A55" s="70" t="s">
        <v>30</v>
      </c>
      <c r="B55" s="55">
        <v>187.78061070499999</v>
      </c>
      <c r="C55" s="55">
        <v>1480.115427084</v>
      </c>
      <c r="D55" s="56">
        <v>377.87013483700002</v>
      </c>
      <c r="E55" s="57">
        <v>403.23252567700001</v>
      </c>
      <c r="F55" s="57">
        <v>2448.9986983030003</v>
      </c>
      <c r="G55" s="55">
        <v>0</v>
      </c>
      <c r="H55" s="57">
        <v>2448.9986983007598</v>
      </c>
      <c r="I55" s="57">
        <v>-2.2405401978176087E-9</v>
      </c>
      <c r="J55" s="71">
        <v>0</v>
      </c>
      <c r="K55" s="56">
        <v>0</v>
      </c>
      <c r="L55" s="56">
        <v>0</v>
      </c>
      <c r="M55" s="55">
        <v>0</v>
      </c>
      <c r="N55" s="57">
        <v>0</v>
      </c>
      <c r="O55" s="57">
        <v>0</v>
      </c>
      <c r="P55" s="57">
        <v>0</v>
      </c>
      <c r="Q55" s="55">
        <v>0</v>
      </c>
      <c r="R55" s="71"/>
      <c r="S55" s="72"/>
      <c r="T55" s="71"/>
      <c r="U55" s="73"/>
      <c r="V55" s="73"/>
      <c r="W55" s="73"/>
      <c r="X55" s="73"/>
      <c r="Y55" s="73"/>
    </row>
    <row r="56" spans="1:25" ht="16.5" thickBot="1" x14ac:dyDescent="0.25">
      <c r="A56" s="70" t="s">
        <v>31</v>
      </c>
      <c r="B56" s="55">
        <v>23.803785664000003</v>
      </c>
      <c r="C56" s="55">
        <v>408.75257578500003</v>
      </c>
      <c r="D56" s="56">
        <v>157.81658336499999</v>
      </c>
      <c r="E56" s="57">
        <v>99.823848743000013</v>
      </c>
      <c r="F56" s="57">
        <v>690.19679355699998</v>
      </c>
      <c r="G56" s="55">
        <v>0</v>
      </c>
      <c r="H56" s="57">
        <v>690.19679356322297</v>
      </c>
      <c r="I56" s="57">
        <v>6.2229901232058182E-9</v>
      </c>
      <c r="J56" s="71">
        <v>0</v>
      </c>
      <c r="K56" s="56">
        <v>0</v>
      </c>
      <c r="L56" s="56">
        <v>0</v>
      </c>
      <c r="M56" s="55">
        <v>0</v>
      </c>
      <c r="N56" s="57">
        <v>0</v>
      </c>
      <c r="O56" s="57">
        <v>0</v>
      </c>
      <c r="P56" s="57">
        <v>0</v>
      </c>
      <c r="Q56" s="55">
        <v>0</v>
      </c>
      <c r="R56" s="71"/>
      <c r="S56" s="72"/>
      <c r="T56" s="71"/>
      <c r="U56" s="73"/>
      <c r="V56" s="73"/>
      <c r="W56" s="73"/>
      <c r="X56" s="73"/>
      <c r="Y56" s="73"/>
    </row>
    <row r="57" spans="1:25" ht="16.5" thickBot="1" x14ac:dyDescent="0.25">
      <c r="A57" s="70" t="s">
        <v>132</v>
      </c>
      <c r="B57" s="55">
        <v>45.783924317999997</v>
      </c>
      <c r="C57" s="55">
        <v>1207.9281230009999</v>
      </c>
      <c r="D57" s="56">
        <v>244.213638742</v>
      </c>
      <c r="E57" s="57">
        <v>242.62945428900005</v>
      </c>
      <c r="F57" s="57">
        <v>1740.5551403499999</v>
      </c>
      <c r="G57" s="55">
        <v>0</v>
      </c>
      <c r="H57" s="57">
        <v>1740.5551403478701</v>
      </c>
      <c r="I57" s="57">
        <v>-2.1298092178767547E-9</v>
      </c>
      <c r="J57" s="71">
        <v>0</v>
      </c>
      <c r="K57" s="56">
        <v>0</v>
      </c>
      <c r="L57" s="56">
        <v>0</v>
      </c>
      <c r="M57" s="55">
        <v>0</v>
      </c>
      <c r="N57" s="57">
        <v>0</v>
      </c>
      <c r="O57" s="57">
        <v>0</v>
      </c>
      <c r="P57" s="57">
        <v>0</v>
      </c>
      <c r="Q57" s="55">
        <v>0</v>
      </c>
      <c r="R57" s="71"/>
      <c r="S57" s="72"/>
      <c r="T57" s="71"/>
      <c r="U57" s="73"/>
      <c r="V57" s="73"/>
      <c r="W57" s="73"/>
      <c r="X57" s="73"/>
      <c r="Y57" s="73"/>
    </row>
    <row r="58" spans="1:25" ht="16.5" thickBot="1" x14ac:dyDescent="0.25">
      <c r="A58" s="70" t="s">
        <v>33</v>
      </c>
      <c r="B58" s="55">
        <v>207.895265736</v>
      </c>
      <c r="C58" s="55">
        <v>2832.6019159970015</v>
      </c>
      <c r="D58" s="56">
        <v>699.09288841300008</v>
      </c>
      <c r="E58" s="57">
        <v>710.01677846899997</v>
      </c>
      <c r="F58" s="57">
        <v>4449.6068486150016</v>
      </c>
      <c r="G58" s="55">
        <v>0</v>
      </c>
      <c r="H58" s="57">
        <v>4449.6068486105605</v>
      </c>
      <c r="I58" s="57">
        <v>-4.4410626287572086E-9</v>
      </c>
      <c r="J58" s="71">
        <v>0</v>
      </c>
      <c r="K58" s="56">
        <v>0</v>
      </c>
      <c r="L58" s="56">
        <v>0</v>
      </c>
      <c r="M58" s="55">
        <v>0</v>
      </c>
      <c r="N58" s="57">
        <v>0</v>
      </c>
      <c r="O58" s="57">
        <v>0</v>
      </c>
      <c r="P58" s="57">
        <v>0</v>
      </c>
      <c r="Q58" s="55">
        <v>0</v>
      </c>
      <c r="R58" s="71"/>
      <c r="S58" s="72"/>
      <c r="T58" s="71"/>
      <c r="U58" s="73"/>
      <c r="V58" s="73"/>
      <c r="W58" s="73"/>
      <c r="X58" s="73"/>
      <c r="Y58" s="73"/>
    </row>
    <row r="59" spans="1:25" ht="16.5" thickBot="1" x14ac:dyDescent="0.25">
      <c r="A59" s="70" t="s">
        <v>34</v>
      </c>
      <c r="B59" s="55">
        <v>379.14877306</v>
      </c>
      <c r="C59" s="55">
        <v>1985.2490450680004</v>
      </c>
      <c r="D59" s="56">
        <v>638.44593705299997</v>
      </c>
      <c r="E59" s="57">
        <v>473.94824102800004</v>
      </c>
      <c r="F59" s="57">
        <v>3476.7919962090004</v>
      </c>
      <c r="G59" s="55">
        <v>0</v>
      </c>
      <c r="H59" s="57">
        <v>3476.7919962101996</v>
      </c>
      <c r="I59" s="57">
        <v>1.1991687642876059E-9</v>
      </c>
      <c r="J59" s="71">
        <v>0</v>
      </c>
      <c r="K59" s="56">
        <v>0</v>
      </c>
      <c r="L59" s="56">
        <v>0</v>
      </c>
      <c r="M59" s="55">
        <v>0</v>
      </c>
      <c r="N59" s="57">
        <v>0</v>
      </c>
      <c r="O59" s="57">
        <v>0</v>
      </c>
      <c r="P59" s="57">
        <v>0</v>
      </c>
      <c r="Q59" s="55">
        <v>0</v>
      </c>
      <c r="R59" s="71"/>
      <c r="S59" s="72"/>
      <c r="T59" s="71"/>
      <c r="U59" s="73"/>
      <c r="V59" s="73"/>
      <c r="W59" s="73"/>
      <c r="X59" s="73"/>
      <c r="Y59" s="73"/>
    </row>
    <row r="60" spans="1:25" ht="16.5" thickBot="1" x14ac:dyDescent="0.25">
      <c r="A60" s="70" t="s">
        <v>133</v>
      </c>
      <c r="B60" s="55">
        <v>425.46372529999996</v>
      </c>
      <c r="C60" s="55">
        <v>1853.5386075940003</v>
      </c>
      <c r="D60" s="56">
        <v>381.05884097399996</v>
      </c>
      <c r="E60" s="57">
        <v>244.358052953</v>
      </c>
      <c r="F60" s="57">
        <v>2904.4192268209999</v>
      </c>
      <c r="G60" s="55">
        <v>0</v>
      </c>
      <c r="H60" s="57">
        <v>2904.41922682002</v>
      </c>
      <c r="I60" s="57">
        <v>-9.7998054116033018E-10</v>
      </c>
      <c r="J60" s="71">
        <v>0</v>
      </c>
      <c r="K60" s="56">
        <v>0</v>
      </c>
      <c r="L60" s="56">
        <v>0</v>
      </c>
      <c r="M60" s="55">
        <v>0</v>
      </c>
      <c r="N60" s="57">
        <v>0</v>
      </c>
      <c r="O60" s="57">
        <v>0</v>
      </c>
      <c r="P60" s="57">
        <v>0</v>
      </c>
      <c r="Q60" s="55">
        <v>0</v>
      </c>
      <c r="R60" s="71"/>
      <c r="S60" s="72"/>
      <c r="T60" s="71"/>
      <c r="U60" s="73"/>
      <c r="V60" s="73"/>
      <c r="W60" s="73"/>
      <c r="X60" s="73"/>
      <c r="Y60" s="73"/>
    </row>
    <row r="61" spans="1:25" ht="16.5" thickBot="1" x14ac:dyDescent="0.25">
      <c r="A61" s="70" t="s">
        <v>36</v>
      </c>
      <c r="B61" s="55">
        <v>17.724827932</v>
      </c>
      <c r="C61" s="55">
        <v>601.01769777000015</v>
      </c>
      <c r="D61" s="56">
        <v>237.27270912799997</v>
      </c>
      <c r="E61" s="57">
        <v>169.72870088599998</v>
      </c>
      <c r="F61" s="57">
        <v>1025.7439357160001</v>
      </c>
      <c r="G61" s="55">
        <v>0</v>
      </c>
      <c r="H61" s="57">
        <v>1025.7439357183</v>
      </c>
      <c r="I61" s="57">
        <v>2.2998847271082923E-9</v>
      </c>
      <c r="J61" s="71">
        <v>0</v>
      </c>
      <c r="K61" s="56">
        <v>0</v>
      </c>
      <c r="L61" s="56">
        <v>0</v>
      </c>
      <c r="M61" s="55">
        <v>0</v>
      </c>
      <c r="N61" s="57">
        <v>0</v>
      </c>
      <c r="O61" s="57">
        <v>0</v>
      </c>
      <c r="P61" s="57">
        <v>0</v>
      </c>
      <c r="Q61" s="55">
        <v>0</v>
      </c>
      <c r="R61" s="71"/>
      <c r="S61" s="72"/>
      <c r="T61" s="71"/>
      <c r="U61" s="73"/>
      <c r="V61" s="73"/>
      <c r="W61" s="73"/>
      <c r="X61" s="73"/>
      <c r="Y61" s="73"/>
    </row>
    <row r="62" spans="1:25" ht="16.5" thickBot="1" x14ac:dyDescent="0.25">
      <c r="A62" s="70" t="s">
        <v>37</v>
      </c>
      <c r="B62" s="55">
        <v>372.01631137300001</v>
      </c>
      <c r="C62" s="55">
        <v>2150.0831608120006</v>
      </c>
      <c r="D62" s="56">
        <v>530.21270658399999</v>
      </c>
      <c r="E62" s="57">
        <v>507.0224992740001</v>
      </c>
      <c r="F62" s="57">
        <v>3559.3346780430006</v>
      </c>
      <c r="G62" s="55">
        <v>0</v>
      </c>
      <c r="H62" s="57">
        <v>3559.3346780413199</v>
      </c>
      <c r="I62" s="57">
        <v>-1.6807462088763714E-9</v>
      </c>
      <c r="J62" s="71">
        <v>0</v>
      </c>
      <c r="K62" s="56">
        <v>0</v>
      </c>
      <c r="L62" s="56">
        <v>0</v>
      </c>
      <c r="M62" s="55">
        <v>0</v>
      </c>
      <c r="N62" s="57">
        <v>0</v>
      </c>
      <c r="O62" s="57">
        <v>0</v>
      </c>
      <c r="P62" s="57">
        <v>0</v>
      </c>
      <c r="Q62" s="55">
        <v>0</v>
      </c>
      <c r="R62" s="71"/>
      <c r="S62" s="72"/>
      <c r="T62" s="71"/>
      <c r="U62" s="73"/>
      <c r="V62" s="73"/>
      <c r="W62" s="73"/>
      <c r="X62" s="73"/>
      <c r="Y62" s="73"/>
    </row>
    <row r="63" spans="1:25" ht="16.5" thickBot="1" x14ac:dyDescent="0.25">
      <c r="A63" s="70" t="s">
        <v>38</v>
      </c>
      <c r="B63" s="55">
        <v>289.30109727699994</v>
      </c>
      <c r="C63" s="55">
        <v>2681.4669693709989</v>
      </c>
      <c r="D63" s="56">
        <v>625.54050451400008</v>
      </c>
      <c r="E63" s="57">
        <v>625.00937915899999</v>
      </c>
      <c r="F63" s="57">
        <v>4221.3179503209985</v>
      </c>
      <c r="G63" s="55">
        <v>0</v>
      </c>
      <c r="H63" s="57">
        <v>4221.3179503270703</v>
      </c>
      <c r="I63" s="57">
        <v>6.0717866290360689E-9</v>
      </c>
      <c r="J63" s="71">
        <v>0</v>
      </c>
      <c r="K63" s="56">
        <v>0</v>
      </c>
      <c r="L63" s="56">
        <v>0</v>
      </c>
      <c r="M63" s="55">
        <v>0</v>
      </c>
      <c r="N63" s="57">
        <v>0</v>
      </c>
      <c r="O63" s="57">
        <v>0</v>
      </c>
      <c r="P63" s="57">
        <v>0</v>
      </c>
      <c r="Q63" s="55">
        <v>0</v>
      </c>
      <c r="R63" s="71"/>
      <c r="S63" s="72"/>
      <c r="T63" s="71"/>
      <c r="U63" s="73"/>
      <c r="V63" s="73"/>
      <c r="W63" s="73"/>
      <c r="X63" s="73"/>
      <c r="Y63" s="73"/>
    </row>
    <row r="64" spans="1:25" ht="16.5" thickBot="1" x14ac:dyDescent="0.25">
      <c r="A64" s="70" t="s">
        <v>39</v>
      </c>
      <c r="B64" s="55">
        <v>1269.8885611960002</v>
      </c>
      <c r="C64" s="55">
        <v>1754.1738891209998</v>
      </c>
      <c r="D64" s="56">
        <v>513.69060823699999</v>
      </c>
      <c r="E64" s="57">
        <v>461.88185196300003</v>
      </c>
      <c r="F64" s="57">
        <v>3999.6349105170002</v>
      </c>
      <c r="G64" s="55">
        <v>0</v>
      </c>
      <c r="H64" s="57">
        <v>3999.6349105137601</v>
      </c>
      <c r="I64" s="57">
        <v>-3.2400748750660568E-9</v>
      </c>
      <c r="J64" s="71">
        <v>0</v>
      </c>
      <c r="K64" s="56">
        <v>0</v>
      </c>
      <c r="L64" s="56">
        <v>0</v>
      </c>
      <c r="M64" s="55">
        <v>0</v>
      </c>
      <c r="N64" s="57">
        <v>0</v>
      </c>
      <c r="O64" s="57">
        <v>0</v>
      </c>
      <c r="P64" s="57">
        <v>0</v>
      </c>
      <c r="Q64" s="55">
        <v>0</v>
      </c>
      <c r="R64" s="71"/>
      <c r="S64" s="72"/>
      <c r="T64" s="71"/>
      <c r="U64" s="73"/>
      <c r="V64" s="73"/>
      <c r="W64" s="73"/>
      <c r="X64" s="73"/>
      <c r="Y64" s="73"/>
    </row>
    <row r="65" spans="1:25" ht="16.5" thickBot="1" x14ac:dyDescent="0.25">
      <c r="A65" s="70" t="s">
        <v>40</v>
      </c>
      <c r="B65" s="55">
        <v>79.512855059000003</v>
      </c>
      <c r="C65" s="55">
        <v>915.93549104899989</v>
      </c>
      <c r="D65" s="56">
        <v>354.87291897300003</v>
      </c>
      <c r="E65" s="57">
        <v>231.88808206199997</v>
      </c>
      <c r="F65" s="57">
        <v>1582.2093471429998</v>
      </c>
      <c r="G65" s="55">
        <v>0</v>
      </c>
      <c r="H65" s="57">
        <v>1582.20934714243</v>
      </c>
      <c r="I65" s="57">
        <v>-5.6979843066073954E-10</v>
      </c>
      <c r="J65" s="71">
        <v>0</v>
      </c>
      <c r="K65" s="56">
        <v>0</v>
      </c>
      <c r="L65" s="56">
        <v>0</v>
      </c>
      <c r="M65" s="55">
        <v>0</v>
      </c>
      <c r="N65" s="57">
        <v>0</v>
      </c>
      <c r="O65" s="57">
        <v>0</v>
      </c>
      <c r="P65" s="57">
        <v>0</v>
      </c>
      <c r="Q65" s="55">
        <v>0</v>
      </c>
      <c r="R65" s="71"/>
      <c r="S65" s="72"/>
      <c r="T65" s="71"/>
      <c r="U65" s="73"/>
      <c r="V65" s="73"/>
      <c r="W65" s="73"/>
      <c r="X65" s="73"/>
      <c r="Y65" s="73"/>
    </row>
    <row r="66" spans="1:25" s="15" customFormat="1" ht="16.5" thickBot="1" x14ac:dyDescent="0.3">
      <c r="A66" s="74" t="s">
        <v>4</v>
      </c>
      <c r="B66" s="75">
        <v>195512.87864156501</v>
      </c>
      <c r="C66" s="75">
        <v>325251.78629068699</v>
      </c>
      <c r="D66" s="75">
        <v>122707.421437474</v>
      </c>
      <c r="E66" s="75">
        <v>103968.68626956802</v>
      </c>
      <c r="F66" s="75">
        <v>730811.29249455209</v>
      </c>
      <c r="G66" s="75">
        <v>-16629.480144742003</v>
      </c>
      <c r="H66" s="75">
        <v>730811.29249456828</v>
      </c>
      <c r="I66" s="75">
        <v>1.6424792192992754E-8</v>
      </c>
      <c r="J66" s="75">
        <v>0</v>
      </c>
      <c r="K66" s="75">
        <v>577.12508773700006</v>
      </c>
      <c r="L66" s="75">
        <v>2696.0149673989999</v>
      </c>
      <c r="M66" s="75">
        <v>6229.9612699910012</v>
      </c>
      <c r="N66" s="75">
        <v>8598.7846843940006</v>
      </c>
      <c r="O66" s="75">
        <v>-904.31664073299999</v>
      </c>
      <c r="P66" s="75">
        <v>8598.7846843927837</v>
      </c>
      <c r="Q66" s="75">
        <v>-1.2160583651166235E-9</v>
      </c>
      <c r="R66" s="75">
        <v>0</v>
      </c>
      <c r="S66" s="75">
        <v>0</v>
      </c>
      <c r="T66" s="75">
        <v>0</v>
      </c>
      <c r="U66" s="75">
        <v>0</v>
      </c>
      <c r="V66" s="75">
        <v>0</v>
      </c>
      <c r="W66" s="75">
        <v>0</v>
      </c>
      <c r="X66" s="75">
        <v>0</v>
      </c>
      <c r="Y66" s="75">
        <v>0</v>
      </c>
    </row>
    <row r="67" spans="1:25" ht="23.25" x14ac:dyDescent="0.35">
      <c r="N67" s="76"/>
    </row>
    <row r="68" spans="1:25" ht="23.25" x14ac:dyDescent="0.35">
      <c r="N68" s="76"/>
    </row>
    <row r="69" spans="1:25" ht="23.25" x14ac:dyDescent="0.35">
      <c r="N69" s="76"/>
    </row>
    <row r="70" spans="1:25" ht="23.25" x14ac:dyDescent="0.35">
      <c r="N70" s="76"/>
    </row>
    <row r="71" spans="1:25" ht="23.25" x14ac:dyDescent="0.35">
      <c r="N71" s="76"/>
    </row>
    <row r="72" spans="1:25" ht="23.25" x14ac:dyDescent="0.35">
      <c r="N72" s="76"/>
    </row>
    <row r="73" spans="1:25" ht="23.25" x14ac:dyDescent="0.35">
      <c r="N73" s="76"/>
    </row>
    <row r="74" spans="1:25" ht="23.25" x14ac:dyDescent="0.35">
      <c r="N74" s="76"/>
    </row>
    <row r="75" spans="1:25" ht="23.25" x14ac:dyDescent="0.35">
      <c r="N75" s="76"/>
    </row>
    <row r="76" spans="1:25" ht="15.75" x14ac:dyDescent="0.25">
      <c r="F76" s="62"/>
    </row>
    <row r="77" spans="1:25" ht="12.75" thickBot="1" x14ac:dyDescent="0.25"/>
    <row r="78" spans="1:25" ht="24.75" customHeight="1" thickBot="1" x14ac:dyDescent="0.25">
      <c r="A78" s="68"/>
      <c r="B78" s="151" t="s">
        <v>168</v>
      </c>
      <c r="C78" s="152"/>
      <c r="D78" s="152"/>
      <c r="E78" s="152"/>
      <c r="F78" s="152"/>
      <c r="G78" s="152"/>
      <c r="H78" s="152"/>
      <c r="I78" s="153"/>
      <c r="J78" s="154" t="s">
        <v>109</v>
      </c>
      <c r="K78" s="154"/>
      <c r="L78" s="154"/>
      <c r="M78" s="154"/>
      <c r="N78" s="154"/>
      <c r="O78" s="154"/>
      <c r="P78" s="154"/>
      <c r="Q78" s="154"/>
      <c r="R78" s="150" t="s">
        <v>111</v>
      </c>
      <c r="S78" s="150"/>
      <c r="T78" s="150"/>
      <c r="U78" s="150"/>
      <c r="V78" s="150"/>
      <c r="W78" s="150"/>
      <c r="X78" s="150"/>
      <c r="Y78" s="150"/>
    </row>
    <row r="79" spans="1:25" ht="114" customHeight="1" thickBot="1" x14ac:dyDescent="0.25">
      <c r="A79" s="69">
        <v>2019</v>
      </c>
      <c r="B79" s="53" t="s">
        <v>106</v>
      </c>
      <c r="C79" s="53" t="s">
        <v>105</v>
      </c>
      <c r="D79" s="53" t="s">
        <v>102</v>
      </c>
      <c r="E79" s="53" t="s">
        <v>99</v>
      </c>
      <c r="F79" s="53" t="s">
        <v>103</v>
      </c>
      <c r="G79" s="53" t="s">
        <v>101</v>
      </c>
      <c r="H79" s="53" t="s">
        <v>107</v>
      </c>
      <c r="I79" s="53" t="s">
        <v>110</v>
      </c>
      <c r="J79" s="53" t="s">
        <v>106</v>
      </c>
      <c r="K79" s="53" t="s">
        <v>105</v>
      </c>
      <c r="L79" s="53" t="s">
        <v>102</v>
      </c>
      <c r="M79" s="53" t="s">
        <v>169</v>
      </c>
      <c r="N79" s="53" t="s">
        <v>103</v>
      </c>
      <c r="O79" s="53" t="s">
        <v>101</v>
      </c>
      <c r="P79" s="53" t="s">
        <v>107</v>
      </c>
      <c r="Q79" s="53" t="s">
        <v>110</v>
      </c>
      <c r="R79" s="53" t="s">
        <v>106</v>
      </c>
      <c r="S79" s="53" t="s">
        <v>105</v>
      </c>
      <c r="T79" s="53" t="s">
        <v>102</v>
      </c>
      <c r="U79" s="53" t="s">
        <v>169</v>
      </c>
      <c r="V79" s="53" t="s">
        <v>103</v>
      </c>
      <c r="W79" s="53" t="s">
        <v>101</v>
      </c>
      <c r="X79" s="53" t="s">
        <v>107</v>
      </c>
      <c r="Y79" s="53" t="s">
        <v>110</v>
      </c>
    </row>
    <row r="80" spans="1:25" ht="16.5" thickBot="1" x14ac:dyDescent="0.25">
      <c r="A80" s="70" t="s">
        <v>41</v>
      </c>
      <c r="B80" s="55">
        <v>1147.601241565</v>
      </c>
      <c r="C80" s="55">
        <v>3306.3833981830003</v>
      </c>
      <c r="D80" s="56">
        <v>1004.2849429579999</v>
      </c>
      <c r="E80" s="57">
        <v>1543.68046209</v>
      </c>
      <c r="F80" s="57">
        <v>6780.8790798070004</v>
      </c>
      <c r="G80" s="55">
        <v>-221.070964989</v>
      </c>
      <c r="H80" s="57">
        <v>6780.8790798107002</v>
      </c>
      <c r="I80" s="57">
        <v>3.6998244468122721E-9</v>
      </c>
      <c r="J80" s="55">
        <v>0</v>
      </c>
      <c r="K80" s="56">
        <v>0</v>
      </c>
      <c r="L80" s="56">
        <v>0</v>
      </c>
      <c r="M80" s="55">
        <v>0</v>
      </c>
      <c r="N80" s="57">
        <v>0</v>
      </c>
      <c r="O80" s="57">
        <v>0</v>
      </c>
      <c r="P80" s="57">
        <v>0</v>
      </c>
      <c r="Q80" s="55">
        <v>0</v>
      </c>
      <c r="R80" s="71"/>
      <c r="S80" s="72"/>
      <c r="T80" s="71"/>
      <c r="U80" s="73"/>
      <c r="V80" s="73"/>
      <c r="W80" s="73"/>
      <c r="X80" s="73"/>
      <c r="Y80" s="73"/>
    </row>
    <row r="81" spans="1:25" ht="16.5" thickBot="1" x14ac:dyDescent="0.25">
      <c r="A81" s="70" t="s">
        <v>45</v>
      </c>
      <c r="B81" s="55">
        <v>3589.2568318849999</v>
      </c>
      <c r="C81" s="55">
        <v>2844.593588232</v>
      </c>
      <c r="D81" s="56">
        <v>2400.7639724260002</v>
      </c>
      <c r="E81" s="57">
        <v>1799.0710053060002</v>
      </c>
      <c r="F81" s="57">
        <v>10633.685397849</v>
      </c>
      <c r="G81" s="55">
        <v>0</v>
      </c>
      <c r="H81" s="57">
        <v>10633.6853978459</v>
      </c>
      <c r="I81" s="57">
        <v>-3.0995579436421394E-9</v>
      </c>
      <c r="J81" s="55">
        <v>0</v>
      </c>
      <c r="K81" s="56">
        <v>0</v>
      </c>
      <c r="L81" s="56">
        <v>0</v>
      </c>
      <c r="M81" s="55">
        <v>0</v>
      </c>
      <c r="N81" s="57">
        <v>0</v>
      </c>
      <c r="O81" s="57">
        <v>0</v>
      </c>
      <c r="P81" s="57">
        <v>0</v>
      </c>
      <c r="Q81" s="55">
        <v>0</v>
      </c>
      <c r="R81" s="71"/>
      <c r="S81" s="72"/>
      <c r="T81" s="71"/>
      <c r="U81" s="73"/>
      <c r="V81" s="73"/>
      <c r="W81" s="73"/>
      <c r="X81" s="73"/>
      <c r="Y81" s="73"/>
    </row>
    <row r="82" spans="1:25" ht="16.5" thickBot="1" x14ac:dyDescent="0.25">
      <c r="A82" s="70" t="s">
        <v>48</v>
      </c>
      <c r="B82" s="55">
        <v>1299.5374385770001</v>
      </c>
      <c r="C82" s="55">
        <v>1085.041431632</v>
      </c>
      <c r="D82" s="56">
        <v>486.14579873600002</v>
      </c>
      <c r="E82" s="57">
        <v>405.466126524</v>
      </c>
      <c r="F82" s="57">
        <v>3212.3902331600007</v>
      </c>
      <c r="G82" s="55">
        <v>-63.800562309</v>
      </c>
      <c r="H82" s="57">
        <v>3212.3902331636</v>
      </c>
      <c r="I82" s="57">
        <v>3.5993252822663635E-9</v>
      </c>
      <c r="J82" s="55">
        <v>0</v>
      </c>
      <c r="K82" s="56">
        <v>0</v>
      </c>
      <c r="L82" s="56">
        <v>0</v>
      </c>
      <c r="M82" s="55">
        <v>0</v>
      </c>
      <c r="N82" s="57">
        <v>0</v>
      </c>
      <c r="O82" s="57">
        <v>0</v>
      </c>
      <c r="P82" s="57">
        <v>0</v>
      </c>
      <c r="Q82" s="55">
        <v>0</v>
      </c>
      <c r="R82" s="71"/>
      <c r="S82" s="72"/>
      <c r="T82" s="71"/>
      <c r="U82" s="73"/>
      <c r="V82" s="73"/>
      <c r="W82" s="73"/>
      <c r="X82" s="73"/>
      <c r="Y82" s="73"/>
    </row>
    <row r="83" spans="1:25" ht="16.5" thickBot="1" x14ac:dyDescent="0.25">
      <c r="A83" s="70" t="s">
        <v>121</v>
      </c>
      <c r="B83" s="55">
        <v>1958.950337256</v>
      </c>
      <c r="C83" s="55">
        <v>1827.8859878480005</v>
      </c>
      <c r="D83" s="56">
        <v>878.0081016920002</v>
      </c>
      <c r="E83" s="57">
        <v>1924.2512278499999</v>
      </c>
      <c r="F83" s="57">
        <v>5941.7862482239998</v>
      </c>
      <c r="G83" s="55">
        <v>-647.30940642200005</v>
      </c>
      <c r="H83" s="57">
        <v>5941.7862482275405</v>
      </c>
      <c r="I83" s="57">
        <v>3.5406628740020096E-9</v>
      </c>
      <c r="J83" s="55">
        <v>0</v>
      </c>
      <c r="K83" s="56">
        <v>70.774128727999994</v>
      </c>
      <c r="L83" s="56">
        <v>547.9257384</v>
      </c>
      <c r="M83" s="55">
        <v>1063.0683287919999</v>
      </c>
      <c r="N83" s="57">
        <v>1640.157416708</v>
      </c>
      <c r="O83" s="57">
        <v>-41.610779212000004</v>
      </c>
      <c r="P83" s="57">
        <v>1640.1574167072549</v>
      </c>
      <c r="Q83" s="55">
        <v>-7.4510353442747146E-10</v>
      </c>
      <c r="R83" s="71"/>
      <c r="S83" s="72"/>
      <c r="T83" s="71"/>
      <c r="U83" s="73"/>
      <c r="V83" s="73"/>
      <c r="W83" s="73"/>
      <c r="X83" s="73"/>
      <c r="Y83" s="73"/>
    </row>
    <row r="84" spans="1:25" ht="16.5" thickBot="1" x14ac:dyDescent="0.25">
      <c r="A84" s="70" t="s">
        <v>122</v>
      </c>
      <c r="B84" s="55">
        <v>2307.2566061719999</v>
      </c>
      <c r="C84" s="55">
        <v>1797.9525048889998</v>
      </c>
      <c r="D84" s="56">
        <v>1391.372107698</v>
      </c>
      <c r="E84" s="57">
        <v>850.449846245</v>
      </c>
      <c r="F84" s="57">
        <v>6133.3436136050004</v>
      </c>
      <c r="G84" s="55">
        <v>-213.68745139900003</v>
      </c>
      <c r="H84" s="57">
        <v>6133.3436136031296</v>
      </c>
      <c r="I84" s="57">
        <v>-1.8708306015469134E-9</v>
      </c>
      <c r="J84" s="55">
        <v>0</v>
      </c>
      <c r="K84" s="56">
        <v>0</v>
      </c>
      <c r="L84" s="56">
        <v>0</v>
      </c>
      <c r="M84" s="55">
        <v>0</v>
      </c>
      <c r="N84" s="57">
        <v>0</v>
      </c>
      <c r="O84" s="57">
        <v>0</v>
      </c>
      <c r="P84" s="57">
        <v>0</v>
      </c>
      <c r="Q84" s="55">
        <v>0</v>
      </c>
      <c r="R84" s="71"/>
      <c r="S84" s="72"/>
      <c r="T84" s="71"/>
      <c r="U84" s="73"/>
      <c r="V84" s="73"/>
      <c r="W84" s="73"/>
      <c r="X84" s="73"/>
      <c r="Y84" s="73"/>
    </row>
    <row r="85" spans="1:25" ht="16.5" thickBot="1" x14ac:dyDescent="0.25">
      <c r="A85" s="70" t="s">
        <v>123</v>
      </c>
      <c r="B85" s="55">
        <v>3959.5374657010002</v>
      </c>
      <c r="C85" s="55">
        <v>4133.6991463530012</v>
      </c>
      <c r="D85" s="56">
        <v>1438.9019140380001</v>
      </c>
      <c r="E85" s="57">
        <v>1467.574545062</v>
      </c>
      <c r="F85" s="57">
        <v>8319.8151904340011</v>
      </c>
      <c r="G85" s="55">
        <v>-2679.8978807199996</v>
      </c>
      <c r="H85" s="57">
        <v>8319.8151904368588</v>
      </c>
      <c r="I85" s="57">
        <v>2.8576323529705405E-9</v>
      </c>
      <c r="J85" s="55">
        <v>0</v>
      </c>
      <c r="K85" s="56">
        <v>0</v>
      </c>
      <c r="L85" s="56">
        <v>0</v>
      </c>
      <c r="M85" s="55">
        <v>0</v>
      </c>
      <c r="N85" s="57">
        <v>0</v>
      </c>
      <c r="O85" s="57">
        <v>0</v>
      </c>
      <c r="P85" s="57">
        <v>0</v>
      </c>
      <c r="Q85" s="55">
        <v>0</v>
      </c>
      <c r="R85" s="71"/>
      <c r="S85" s="72"/>
      <c r="T85" s="71"/>
      <c r="U85" s="73"/>
      <c r="V85" s="73"/>
      <c r="W85" s="73"/>
      <c r="X85" s="73"/>
      <c r="Y85" s="73"/>
    </row>
    <row r="86" spans="1:25" ht="16.5" thickBot="1" x14ac:dyDescent="0.25">
      <c r="A86" s="70" t="s">
        <v>52</v>
      </c>
      <c r="B86" s="55">
        <v>2717.6654447730002</v>
      </c>
      <c r="C86" s="55">
        <v>3682.530855518</v>
      </c>
      <c r="D86" s="56">
        <v>2060.7707351939998</v>
      </c>
      <c r="E86" s="57">
        <v>1677.045967068</v>
      </c>
      <c r="F86" s="57">
        <v>10138.013002552998</v>
      </c>
      <c r="G86" s="55">
        <v>0</v>
      </c>
      <c r="H86" s="57">
        <v>10138.013002556801</v>
      </c>
      <c r="I86" s="57">
        <v>3.8035068428143859E-9</v>
      </c>
      <c r="J86" s="55">
        <v>0</v>
      </c>
      <c r="K86" s="56">
        <v>0</v>
      </c>
      <c r="L86" s="56">
        <v>0</v>
      </c>
      <c r="M86" s="55">
        <v>0</v>
      </c>
      <c r="N86" s="57">
        <v>0</v>
      </c>
      <c r="O86" s="57">
        <v>0</v>
      </c>
      <c r="P86" s="57">
        <v>0</v>
      </c>
      <c r="Q86" s="55">
        <v>0</v>
      </c>
      <c r="R86" s="71"/>
      <c r="S86" s="72"/>
      <c r="T86" s="71"/>
      <c r="U86" s="73"/>
      <c r="V86" s="73"/>
      <c r="W86" s="73"/>
      <c r="X86" s="73"/>
      <c r="Y86" s="73"/>
    </row>
    <row r="87" spans="1:25" ht="16.5" thickBot="1" x14ac:dyDescent="0.25">
      <c r="A87" s="70" t="s">
        <v>56</v>
      </c>
      <c r="B87" s="55">
        <v>2105.9445023299995</v>
      </c>
      <c r="C87" s="55">
        <v>2634.4559818790008</v>
      </c>
      <c r="D87" s="56">
        <v>1792.2494311609998</v>
      </c>
      <c r="E87" s="57">
        <v>1905.674134265</v>
      </c>
      <c r="F87" s="57">
        <v>8438.324049634999</v>
      </c>
      <c r="G87" s="55">
        <v>0</v>
      </c>
      <c r="H87" s="57">
        <v>8438.3240496314502</v>
      </c>
      <c r="I87" s="57">
        <v>-3.548848326317966E-9</v>
      </c>
      <c r="J87" s="55">
        <v>0</v>
      </c>
      <c r="K87" s="56">
        <v>0</v>
      </c>
      <c r="L87" s="56">
        <v>0</v>
      </c>
      <c r="M87" s="55">
        <v>0</v>
      </c>
      <c r="N87" s="57">
        <v>0</v>
      </c>
      <c r="O87" s="57">
        <v>0</v>
      </c>
      <c r="P87" s="57">
        <v>0</v>
      </c>
      <c r="Q87" s="55">
        <v>0</v>
      </c>
      <c r="R87" s="71"/>
      <c r="S87" s="72"/>
      <c r="T87" s="71"/>
      <c r="U87" s="73"/>
      <c r="V87" s="73"/>
      <c r="W87" s="73"/>
      <c r="X87" s="73"/>
      <c r="Y87" s="73"/>
    </row>
    <row r="88" spans="1:25" ht="16.5" thickBot="1" x14ac:dyDescent="0.25">
      <c r="A88" s="70" t="s">
        <v>58</v>
      </c>
      <c r="B88" s="55">
        <v>1504.560486457</v>
      </c>
      <c r="C88" s="55">
        <v>1254.7578514419999</v>
      </c>
      <c r="D88" s="56">
        <v>990.74397987300006</v>
      </c>
      <c r="E88" s="57">
        <v>583.09942224600002</v>
      </c>
      <c r="F88" s="57">
        <v>4333.1617400180003</v>
      </c>
      <c r="G88" s="55">
        <v>0</v>
      </c>
      <c r="H88" s="57">
        <v>4333.1617400206105</v>
      </c>
      <c r="I88" s="57">
        <v>2.610249794088304E-9</v>
      </c>
      <c r="J88" s="55">
        <v>0</v>
      </c>
      <c r="K88" s="56">
        <v>0</v>
      </c>
      <c r="L88" s="56">
        <v>0</v>
      </c>
      <c r="M88" s="55">
        <v>0</v>
      </c>
      <c r="N88" s="57">
        <v>0</v>
      </c>
      <c r="O88" s="57">
        <v>0</v>
      </c>
      <c r="P88" s="57">
        <v>0</v>
      </c>
      <c r="Q88" s="55">
        <v>0</v>
      </c>
      <c r="R88" s="71"/>
      <c r="S88" s="72"/>
      <c r="T88" s="71"/>
      <c r="U88" s="73"/>
      <c r="V88" s="73"/>
      <c r="W88" s="73"/>
      <c r="X88" s="73"/>
      <c r="Y88" s="73"/>
    </row>
    <row r="89" spans="1:25" ht="16.5" thickBot="1" x14ac:dyDescent="0.25">
      <c r="A89" s="70" t="s">
        <v>59</v>
      </c>
      <c r="B89" s="55">
        <v>2875.662735546</v>
      </c>
      <c r="C89" s="55">
        <v>1096.5991601879998</v>
      </c>
      <c r="D89" s="56">
        <v>454.13016159999995</v>
      </c>
      <c r="E89" s="57">
        <v>679.14926728799992</v>
      </c>
      <c r="F89" s="57">
        <v>4758.1041071639993</v>
      </c>
      <c r="G89" s="55">
        <v>-347.43721745800002</v>
      </c>
      <c r="H89" s="57">
        <v>4758.10410716361</v>
      </c>
      <c r="I89" s="57">
        <v>-3.8926373235881329E-10</v>
      </c>
      <c r="J89" s="55">
        <v>0</v>
      </c>
      <c r="K89" s="56">
        <v>0</v>
      </c>
      <c r="L89" s="56">
        <v>0</v>
      </c>
      <c r="M89" s="55">
        <v>0</v>
      </c>
      <c r="N89" s="57">
        <v>0</v>
      </c>
      <c r="O89" s="57">
        <v>0</v>
      </c>
      <c r="P89" s="57">
        <v>0</v>
      </c>
      <c r="Q89" s="55">
        <v>0</v>
      </c>
      <c r="R89" s="71"/>
      <c r="S89" s="72"/>
      <c r="T89" s="71"/>
      <c r="U89" s="73"/>
      <c r="V89" s="73"/>
      <c r="W89" s="73"/>
      <c r="X89" s="73"/>
      <c r="Y89" s="73"/>
    </row>
    <row r="90" spans="1:25" ht="16.5" thickBot="1" x14ac:dyDescent="0.25">
      <c r="A90" s="70" t="s">
        <v>62</v>
      </c>
      <c r="B90" s="55">
        <v>2943.9732921569998</v>
      </c>
      <c r="C90" s="55">
        <v>3802.5471494880003</v>
      </c>
      <c r="D90" s="56">
        <v>2901.0974480479999</v>
      </c>
      <c r="E90" s="57">
        <v>1534.4925240670002</v>
      </c>
      <c r="F90" s="57">
        <v>11182.11041376</v>
      </c>
      <c r="G90" s="55">
        <v>0</v>
      </c>
      <c r="H90" s="57">
        <v>11182.1104137605</v>
      </c>
      <c r="I90" s="57">
        <v>5.0022208597511053E-10</v>
      </c>
      <c r="J90" s="55">
        <v>0</v>
      </c>
      <c r="K90" s="56">
        <v>0</v>
      </c>
      <c r="L90" s="56">
        <v>0</v>
      </c>
      <c r="M90" s="55">
        <v>0</v>
      </c>
      <c r="N90" s="57">
        <v>0</v>
      </c>
      <c r="O90" s="57">
        <v>0</v>
      </c>
      <c r="P90" s="57">
        <v>0</v>
      </c>
      <c r="Q90" s="55">
        <v>0</v>
      </c>
      <c r="R90" s="71"/>
      <c r="S90" s="72"/>
      <c r="T90" s="71"/>
      <c r="U90" s="73"/>
      <c r="V90" s="73"/>
      <c r="W90" s="73"/>
      <c r="X90" s="73"/>
      <c r="Y90" s="73"/>
    </row>
    <row r="91" spans="1:25" ht="16.5" thickBot="1" x14ac:dyDescent="0.25">
      <c r="A91" s="70" t="s">
        <v>63</v>
      </c>
      <c r="B91" s="55">
        <v>3653.8050519129997</v>
      </c>
      <c r="C91" s="55">
        <v>6229.7980471259971</v>
      </c>
      <c r="D91" s="56">
        <v>3988.8525690060001</v>
      </c>
      <c r="E91" s="57">
        <v>1917.4163592320001</v>
      </c>
      <c r="F91" s="57">
        <v>15195.028768319997</v>
      </c>
      <c r="G91" s="55">
        <v>-594.84325895699999</v>
      </c>
      <c r="H91" s="57">
        <v>15195.0287683223</v>
      </c>
      <c r="I91" s="57">
        <v>2.3028405848890543E-9</v>
      </c>
      <c r="J91" s="55">
        <v>0</v>
      </c>
      <c r="K91" s="56">
        <v>0</v>
      </c>
      <c r="L91" s="56">
        <v>0</v>
      </c>
      <c r="M91" s="55">
        <v>0</v>
      </c>
      <c r="N91" s="57">
        <v>0</v>
      </c>
      <c r="O91" s="57">
        <v>0</v>
      </c>
      <c r="P91" s="57">
        <v>0</v>
      </c>
      <c r="Q91" s="55">
        <v>0</v>
      </c>
      <c r="R91" s="71"/>
      <c r="S91" s="72"/>
      <c r="T91" s="71"/>
      <c r="U91" s="73"/>
      <c r="V91" s="73"/>
      <c r="W91" s="73"/>
      <c r="X91" s="73"/>
      <c r="Y91" s="73"/>
    </row>
    <row r="92" spans="1:25" ht="16.5" thickBot="1" x14ac:dyDescent="0.25">
      <c r="A92" s="70" t="s">
        <v>124</v>
      </c>
      <c r="B92" s="55">
        <v>8367.7484696539996</v>
      </c>
      <c r="C92" s="55">
        <v>11929.027124304999</v>
      </c>
      <c r="D92" s="56">
        <v>8641.8240807910006</v>
      </c>
      <c r="E92" s="57">
        <v>4005.4852095879996</v>
      </c>
      <c r="F92" s="57">
        <v>29601.405183287003</v>
      </c>
      <c r="G92" s="55">
        <v>-3342.6797010509999</v>
      </c>
      <c r="H92" s="57">
        <v>29601.405183286399</v>
      </c>
      <c r="I92" s="57">
        <v>-6.0390448197722435E-10</v>
      </c>
      <c r="J92" s="55">
        <v>0</v>
      </c>
      <c r="K92" s="56">
        <v>0</v>
      </c>
      <c r="L92" s="56">
        <v>0</v>
      </c>
      <c r="M92" s="55">
        <v>0</v>
      </c>
      <c r="N92" s="57">
        <v>0</v>
      </c>
      <c r="O92" s="57">
        <v>0</v>
      </c>
      <c r="P92" s="57">
        <v>0</v>
      </c>
      <c r="Q92" s="55">
        <v>0</v>
      </c>
      <c r="R92" s="71"/>
      <c r="S92" s="72"/>
      <c r="T92" s="71"/>
      <c r="U92" s="73"/>
      <c r="V92" s="73"/>
      <c r="W92" s="73"/>
      <c r="X92" s="73"/>
      <c r="Y92" s="73"/>
    </row>
    <row r="93" spans="1:25" ht="16.5" thickBot="1" x14ac:dyDescent="0.25">
      <c r="A93" s="70" t="s">
        <v>65</v>
      </c>
      <c r="B93" s="55">
        <v>4081.6398271740004</v>
      </c>
      <c r="C93" s="55">
        <v>9534.9885132449999</v>
      </c>
      <c r="D93" s="56">
        <v>7892.9058464189993</v>
      </c>
      <c r="E93" s="57">
        <v>4056.8200198530003</v>
      </c>
      <c r="F93" s="57">
        <v>23063.185291371999</v>
      </c>
      <c r="G93" s="55">
        <v>-2503.168915319</v>
      </c>
      <c r="H93" s="57">
        <v>23063.185291370701</v>
      </c>
      <c r="I93" s="57">
        <v>-1.2987584341317415E-9</v>
      </c>
      <c r="J93" s="55">
        <v>0</v>
      </c>
      <c r="K93" s="56">
        <v>0</v>
      </c>
      <c r="L93" s="56">
        <v>0</v>
      </c>
      <c r="M93" s="55">
        <v>0</v>
      </c>
      <c r="N93" s="57">
        <v>0</v>
      </c>
      <c r="O93" s="57">
        <v>0</v>
      </c>
      <c r="P93" s="57">
        <v>0</v>
      </c>
      <c r="Q93" s="55">
        <v>0</v>
      </c>
      <c r="R93" s="71"/>
      <c r="S93" s="72"/>
      <c r="T93" s="71"/>
      <c r="U93" s="73"/>
      <c r="V93" s="73"/>
      <c r="W93" s="73"/>
      <c r="X93" s="73"/>
      <c r="Y93" s="73"/>
    </row>
    <row r="94" spans="1:25" ht="16.5" thickBot="1" x14ac:dyDescent="0.25">
      <c r="A94" s="70" t="s">
        <v>66</v>
      </c>
      <c r="B94" s="55">
        <v>5616.134633269</v>
      </c>
      <c r="C94" s="55">
        <v>10113.290261925002</v>
      </c>
      <c r="D94" s="56">
        <v>4696.2614252460007</v>
      </c>
      <c r="E94" s="57">
        <v>2991.6219682609999</v>
      </c>
      <c r="F94" s="57">
        <v>18800.299747954003</v>
      </c>
      <c r="G94" s="55">
        <v>-4617.0085407469996</v>
      </c>
      <c r="H94" s="57">
        <v>18800.2997479525</v>
      </c>
      <c r="I94" s="57">
        <v>-1.5024852473288774E-9</v>
      </c>
      <c r="J94" s="55">
        <v>0</v>
      </c>
      <c r="K94" s="56">
        <v>348.65186140899999</v>
      </c>
      <c r="L94" s="56">
        <v>2394.5545347380003</v>
      </c>
      <c r="M94" s="55">
        <v>4234.2987054050009</v>
      </c>
      <c r="N94" s="57">
        <v>5756.8809235130011</v>
      </c>
      <c r="O94" s="57">
        <v>-1220.6241780389998</v>
      </c>
      <c r="P94" s="57">
        <v>5756.8809235129675</v>
      </c>
      <c r="Q94" s="55">
        <v>-3.3651303965598345E-11</v>
      </c>
      <c r="R94" s="71">
        <v>0</v>
      </c>
      <c r="S94" s="72">
        <v>2547.9</v>
      </c>
      <c r="T94" s="71">
        <v>23.3</v>
      </c>
      <c r="U94" s="73">
        <v>0</v>
      </c>
      <c r="V94" s="73">
        <f>+S94+T94</f>
        <v>2571.2000000000003</v>
      </c>
      <c r="W94" s="73">
        <v>0</v>
      </c>
      <c r="X94" s="73">
        <f>+V94</f>
        <v>2571.2000000000003</v>
      </c>
      <c r="Y94" s="73">
        <f>+V94-X94</f>
        <v>0</v>
      </c>
    </row>
    <row r="95" spans="1:25" ht="16.5" thickBot="1" x14ac:dyDescent="0.25">
      <c r="A95" s="70" t="s">
        <v>67</v>
      </c>
      <c r="B95" s="55">
        <v>2838.9912181130003</v>
      </c>
      <c r="C95" s="55">
        <v>5966.0622538860016</v>
      </c>
      <c r="D95" s="56">
        <v>3963.9013379580001</v>
      </c>
      <c r="E95" s="57">
        <v>1874.3665079060002</v>
      </c>
      <c r="F95" s="57">
        <v>14640.210829892003</v>
      </c>
      <c r="G95" s="55">
        <v>-3.110487971</v>
      </c>
      <c r="H95" s="57">
        <v>14640.2108298901</v>
      </c>
      <c r="I95" s="57">
        <v>-1.9026629161089659E-9</v>
      </c>
      <c r="J95" s="55">
        <v>0</v>
      </c>
      <c r="K95" s="56">
        <v>0</v>
      </c>
      <c r="L95" s="56">
        <v>0</v>
      </c>
      <c r="M95" s="55">
        <v>0</v>
      </c>
      <c r="N95" s="57">
        <v>0</v>
      </c>
      <c r="O95" s="57">
        <v>0</v>
      </c>
      <c r="P95" s="57">
        <v>0</v>
      </c>
      <c r="Q95" s="55">
        <v>0</v>
      </c>
      <c r="R95" s="71"/>
      <c r="S95" s="72"/>
      <c r="T95" s="71"/>
      <c r="U95" s="73"/>
      <c r="V95" s="73"/>
      <c r="W95" s="73"/>
      <c r="X95" s="73"/>
      <c r="Y95" s="73"/>
    </row>
    <row r="96" spans="1:25" ht="16.5" thickBot="1" x14ac:dyDescent="0.25">
      <c r="A96" s="70" t="s">
        <v>68</v>
      </c>
      <c r="B96" s="55">
        <v>2023.072747148</v>
      </c>
      <c r="C96" s="55">
        <v>1607.8789863300001</v>
      </c>
      <c r="D96" s="56">
        <v>1041.9939870630001</v>
      </c>
      <c r="E96" s="57">
        <v>1928.1291365399998</v>
      </c>
      <c r="F96" s="57">
        <v>6601.0748570809992</v>
      </c>
      <c r="G96" s="55">
        <v>0</v>
      </c>
      <c r="H96" s="57">
        <v>6601.07485707871</v>
      </c>
      <c r="I96" s="57">
        <v>-2.2891981643624604E-9</v>
      </c>
      <c r="J96" s="55">
        <v>0</v>
      </c>
      <c r="K96" s="56">
        <v>0</v>
      </c>
      <c r="L96" s="56">
        <v>0</v>
      </c>
      <c r="M96" s="55">
        <v>0</v>
      </c>
      <c r="N96" s="57">
        <v>0</v>
      </c>
      <c r="O96" s="57">
        <v>0</v>
      </c>
      <c r="P96" s="57">
        <v>0</v>
      </c>
      <c r="Q96" s="55">
        <v>0</v>
      </c>
      <c r="R96" s="71"/>
      <c r="S96" s="72"/>
      <c r="T96" s="71"/>
      <c r="U96" s="73"/>
      <c r="V96" s="73"/>
      <c r="W96" s="73"/>
      <c r="X96" s="73"/>
      <c r="Y96" s="73"/>
    </row>
    <row r="97" spans="1:25" ht="16.5" thickBot="1" x14ac:dyDescent="0.25">
      <c r="A97" s="70" t="s">
        <v>92</v>
      </c>
      <c r="B97" s="55">
        <v>2189.3574187659997</v>
      </c>
      <c r="C97" s="55">
        <v>1997.9171168049998</v>
      </c>
      <c r="D97" s="56">
        <v>1222.243082251</v>
      </c>
      <c r="E97" s="57">
        <v>1045.8487886509999</v>
      </c>
      <c r="F97" s="57">
        <v>6324.1924887139994</v>
      </c>
      <c r="G97" s="55">
        <v>-131.17391775900001</v>
      </c>
      <c r="H97" s="57">
        <v>6324.1924887121804</v>
      </c>
      <c r="I97" s="57">
        <v>-1.8189894035458565E-9</v>
      </c>
      <c r="J97" s="55">
        <v>0</v>
      </c>
      <c r="K97" s="56">
        <v>0</v>
      </c>
      <c r="L97" s="56">
        <v>0</v>
      </c>
      <c r="M97" s="55">
        <v>0</v>
      </c>
      <c r="N97" s="57">
        <v>0</v>
      </c>
      <c r="O97" s="57">
        <v>0</v>
      </c>
      <c r="P97" s="57">
        <v>0</v>
      </c>
      <c r="Q97" s="55">
        <v>0</v>
      </c>
      <c r="R97" s="71"/>
      <c r="S97" s="72"/>
      <c r="T97" s="71"/>
      <c r="U97" s="73"/>
      <c r="V97" s="73"/>
      <c r="W97" s="73"/>
      <c r="X97" s="73"/>
      <c r="Y97" s="73"/>
    </row>
    <row r="98" spans="1:25" ht="16.5" thickBot="1" x14ac:dyDescent="0.25">
      <c r="A98" s="70" t="s">
        <v>70</v>
      </c>
      <c r="B98" s="55">
        <v>3526.2615650930002</v>
      </c>
      <c r="C98" s="55">
        <v>2533.8140260059999</v>
      </c>
      <c r="D98" s="56">
        <v>1086.1580375819999</v>
      </c>
      <c r="E98" s="57">
        <v>992.68632583299984</v>
      </c>
      <c r="F98" s="57">
        <v>8138.919954514</v>
      </c>
      <c r="G98" s="55">
        <v>0</v>
      </c>
      <c r="H98" s="57">
        <v>8138.9199545129295</v>
      </c>
      <c r="I98" s="57">
        <v>-1.0704752639867365E-9</v>
      </c>
      <c r="J98" s="55">
        <v>0</v>
      </c>
      <c r="K98" s="56">
        <v>0</v>
      </c>
      <c r="L98" s="56">
        <v>0</v>
      </c>
      <c r="M98" s="55">
        <v>0</v>
      </c>
      <c r="N98" s="57">
        <v>0</v>
      </c>
      <c r="O98" s="57">
        <v>0</v>
      </c>
      <c r="P98" s="57">
        <v>0</v>
      </c>
      <c r="Q98" s="55">
        <v>0</v>
      </c>
      <c r="R98" s="71"/>
      <c r="S98" s="72"/>
      <c r="T98" s="71"/>
      <c r="U98" s="73"/>
      <c r="V98" s="73"/>
      <c r="W98" s="73"/>
      <c r="X98" s="73"/>
      <c r="Y98" s="73"/>
    </row>
    <row r="99" spans="1:25" ht="16.5" thickBot="1" x14ac:dyDescent="0.25">
      <c r="A99" s="70" t="s">
        <v>126</v>
      </c>
      <c r="B99" s="55">
        <v>8694.6786652530009</v>
      </c>
      <c r="C99" s="55">
        <v>5415.1371050250018</v>
      </c>
      <c r="D99" s="56">
        <v>3660.7365194149997</v>
      </c>
      <c r="E99" s="57">
        <v>3009.1487443839997</v>
      </c>
      <c r="F99" s="57">
        <v>20779.701034076999</v>
      </c>
      <c r="G99" s="55">
        <v>0</v>
      </c>
      <c r="H99" s="57">
        <v>20779.701034073099</v>
      </c>
      <c r="I99" s="57">
        <v>-3.8999132812023163E-9</v>
      </c>
      <c r="J99" s="55">
        <v>0</v>
      </c>
      <c r="K99" s="56">
        <v>12.503935065</v>
      </c>
      <c r="L99" s="56">
        <v>44.657909088000004</v>
      </c>
      <c r="M99" s="55">
        <v>67.265958541999993</v>
      </c>
      <c r="N99" s="57">
        <v>124.427802695</v>
      </c>
      <c r="O99" s="57">
        <v>0</v>
      </c>
      <c r="P99" s="57">
        <v>124.42780269453455</v>
      </c>
      <c r="Q99" s="55">
        <v>-4.6544812448701123E-10</v>
      </c>
      <c r="R99" s="55"/>
      <c r="S99" s="56"/>
      <c r="T99" s="55"/>
      <c r="U99" s="57"/>
      <c r="V99" s="57"/>
      <c r="W99" s="57"/>
      <c r="X99" s="57"/>
      <c r="Y99" s="57"/>
    </row>
    <row r="100" spans="1:25" ht="16.5" thickBot="1" x14ac:dyDescent="0.25">
      <c r="A100" s="70" t="s">
        <v>7</v>
      </c>
      <c r="B100" s="55">
        <v>3166.1154973859993</v>
      </c>
      <c r="C100" s="55">
        <v>1671.5662830450005</v>
      </c>
      <c r="D100" s="56">
        <v>1156.832716915</v>
      </c>
      <c r="E100" s="57">
        <v>940.41639281700009</v>
      </c>
      <c r="F100" s="57">
        <v>6934.8558652679994</v>
      </c>
      <c r="G100" s="55">
        <v>-7.502489500000957E-2</v>
      </c>
      <c r="H100" s="57">
        <v>6934.8558652657302</v>
      </c>
      <c r="I100" s="57">
        <v>-2.269189280923456E-9</v>
      </c>
      <c r="J100" s="55">
        <v>0</v>
      </c>
      <c r="K100" s="56">
        <v>0</v>
      </c>
      <c r="L100" s="56">
        <v>0</v>
      </c>
      <c r="M100" s="55">
        <v>0</v>
      </c>
      <c r="N100" s="57">
        <v>0</v>
      </c>
      <c r="O100" s="57">
        <v>0</v>
      </c>
      <c r="P100" s="57">
        <v>0</v>
      </c>
      <c r="Q100" s="55">
        <v>0</v>
      </c>
      <c r="R100" s="71"/>
      <c r="S100" s="72"/>
      <c r="T100" s="71"/>
      <c r="U100" s="73"/>
      <c r="V100" s="73"/>
      <c r="W100" s="73"/>
      <c r="X100" s="73"/>
      <c r="Y100" s="73"/>
    </row>
    <row r="101" spans="1:25" ht="16.5" thickBot="1" x14ac:dyDescent="0.25">
      <c r="A101" s="70" t="s">
        <v>8</v>
      </c>
      <c r="B101" s="55">
        <v>3985.1691110889997</v>
      </c>
      <c r="C101" s="55">
        <v>1212.0920092060003</v>
      </c>
      <c r="D101" s="56">
        <v>925.34767440400003</v>
      </c>
      <c r="E101" s="57">
        <v>1001.784731577</v>
      </c>
      <c r="F101" s="57">
        <v>7124.3935262760006</v>
      </c>
      <c r="G101" s="55">
        <v>0</v>
      </c>
      <c r="H101" s="57">
        <v>7124.3935262780997</v>
      </c>
      <c r="I101" s="57">
        <v>2.0991137716919184E-9</v>
      </c>
      <c r="J101" s="55">
        <v>0</v>
      </c>
      <c r="K101" s="56">
        <v>0</v>
      </c>
      <c r="L101" s="56">
        <v>0</v>
      </c>
      <c r="M101" s="55">
        <v>0</v>
      </c>
      <c r="N101" s="57">
        <v>0</v>
      </c>
      <c r="O101" s="57">
        <v>0</v>
      </c>
      <c r="P101" s="57">
        <v>0</v>
      </c>
      <c r="Q101" s="55">
        <v>0</v>
      </c>
      <c r="R101" s="71"/>
      <c r="S101" s="72"/>
      <c r="T101" s="71"/>
      <c r="U101" s="73"/>
      <c r="V101" s="73"/>
      <c r="W101" s="73"/>
      <c r="X101" s="73"/>
      <c r="Y101" s="73"/>
    </row>
    <row r="102" spans="1:25" ht="16.5" thickBot="1" x14ac:dyDescent="0.25">
      <c r="A102" s="70" t="s">
        <v>127</v>
      </c>
      <c r="B102" s="55">
        <v>5767.1738631290009</v>
      </c>
      <c r="C102" s="55">
        <v>2021.056960933</v>
      </c>
      <c r="D102" s="56">
        <v>1509.0312644989999</v>
      </c>
      <c r="E102" s="57">
        <v>1412.0938958160002</v>
      </c>
      <c r="F102" s="57">
        <v>10709.355984377002</v>
      </c>
      <c r="G102" s="55">
        <v>0</v>
      </c>
      <c r="H102" s="57">
        <v>10709.3559843804</v>
      </c>
      <c r="I102" s="57">
        <v>3.3978722058236599E-9</v>
      </c>
      <c r="J102" s="55">
        <v>0</v>
      </c>
      <c r="K102" s="56">
        <v>0</v>
      </c>
      <c r="L102" s="56">
        <v>0</v>
      </c>
      <c r="M102" s="55">
        <v>0</v>
      </c>
      <c r="N102" s="57">
        <v>0</v>
      </c>
      <c r="O102" s="57">
        <v>0</v>
      </c>
      <c r="P102" s="57">
        <v>0</v>
      </c>
      <c r="Q102" s="55">
        <v>0</v>
      </c>
      <c r="R102" s="71"/>
      <c r="S102" s="72"/>
      <c r="T102" s="71"/>
      <c r="U102" s="73"/>
      <c r="V102" s="73"/>
      <c r="W102" s="73"/>
      <c r="X102" s="73"/>
      <c r="Y102" s="73"/>
    </row>
    <row r="103" spans="1:25" ht="16.5" thickBot="1" x14ac:dyDescent="0.25">
      <c r="A103" s="70" t="s">
        <v>10</v>
      </c>
      <c r="B103" s="55">
        <v>5820.3294183300004</v>
      </c>
      <c r="C103" s="55">
        <v>3506.400432492002</v>
      </c>
      <c r="D103" s="56">
        <v>2272.6628311900004</v>
      </c>
      <c r="E103" s="57">
        <v>1774.6486777660004</v>
      </c>
      <c r="F103" s="57">
        <v>13374.041359778004</v>
      </c>
      <c r="G103" s="55">
        <v>0</v>
      </c>
      <c r="H103" s="57">
        <v>13374.041359773901</v>
      </c>
      <c r="I103" s="57">
        <v>-4.1036400943994522E-9</v>
      </c>
      <c r="J103" s="55">
        <v>0</v>
      </c>
      <c r="K103" s="56">
        <v>0</v>
      </c>
      <c r="L103" s="56">
        <v>0</v>
      </c>
      <c r="M103" s="55">
        <v>0</v>
      </c>
      <c r="N103" s="57">
        <v>0</v>
      </c>
      <c r="O103" s="57">
        <v>0</v>
      </c>
      <c r="P103" s="57">
        <v>0</v>
      </c>
      <c r="Q103" s="55">
        <v>0</v>
      </c>
      <c r="R103" s="71"/>
      <c r="S103" s="72"/>
      <c r="T103" s="71"/>
      <c r="U103" s="73"/>
      <c r="V103" s="73"/>
      <c r="W103" s="73"/>
      <c r="X103" s="73"/>
      <c r="Y103" s="73"/>
    </row>
    <row r="104" spans="1:25" ht="16.5" thickBot="1" x14ac:dyDescent="0.25">
      <c r="A104" s="70" t="s">
        <v>11</v>
      </c>
      <c r="B104" s="55">
        <v>4666.6948751010013</v>
      </c>
      <c r="C104" s="55">
        <v>2552.9098995639993</v>
      </c>
      <c r="D104" s="56">
        <v>1982.5579698610002</v>
      </c>
      <c r="E104" s="57">
        <v>1292.2244655980003</v>
      </c>
      <c r="F104" s="57">
        <v>10494.387210124001</v>
      </c>
      <c r="G104" s="55">
        <v>0</v>
      </c>
      <c r="H104" s="57">
        <v>10494.387210119299</v>
      </c>
      <c r="I104" s="57">
        <v>-4.702087608166039E-9</v>
      </c>
      <c r="J104" s="55">
        <v>0</v>
      </c>
      <c r="K104" s="56">
        <v>63.500654705999999</v>
      </c>
      <c r="L104" s="56">
        <v>23.597148600000001</v>
      </c>
      <c r="M104" s="55">
        <v>492.578807934</v>
      </c>
      <c r="N104" s="57">
        <v>579.67661123999994</v>
      </c>
      <c r="O104" s="57">
        <v>0</v>
      </c>
      <c r="P104" s="57">
        <v>579.67661123862933</v>
      </c>
      <c r="Q104" s="55">
        <v>-1.3706085155718029E-9</v>
      </c>
      <c r="R104" s="71"/>
      <c r="S104" s="72"/>
      <c r="T104" s="71"/>
      <c r="U104" s="73"/>
      <c r="V104" s="73"/>
      <c r="W104" s="73"/>
      <c r="X104" s="73"/>
      <c r="Y104" s="73"/>
    </row>
    <row r="105" spans="1:25" ht="16.5" thickBot="1" x14ac:dyDescent="0.25">
      <c r="A105" s="70" t="s">
        <v>12</v>
      </c>
      <c r="B105" s="55">
        <v>3101.4596903730003</v>
      </c>
      <c r="C105" s="55">
        <v>2329.6732883909999</v>
      </c>
      <c r="D105" s="56">
        <v>1518.9175861609999</v>
      </c>
      <c r="E105" s="57">
        <v>1329.3142458469999</v>
      </c>
      <c r="F105" s="57">
        <v>8279.3648107720001</v>
      </c>
      <c r="G105" s="55">
        <v>0</v>
      </c>
      <c r="H105" s="57">
        <v>8279.3648107669105</v>
      </c>
      <c r="I105" s="57">
        <v>-5.0895323511213064E-9</v>
      </c>
      <c r="J105" s="55">
        <v>0</v>
      </c>
      <c r="K105" s="56">
        <v>0</v>
      </c>
      <c r="L105" s="56">
        <v>0</v>
      </c>
      <c r="M105" s="55">
        <v>0</v>
      </c>
      <c r="N105" s="57">
        <v>0</v>
      </c>
      <c r="O105" s="57">
        <v>0</v>
      </c>
      <c r="P105" s="57">
        <v>0</v>
      </c>
      <c r="Q105" s="55">
        <v>0</v>
      </c>
      <c r="R105" s="71"/>
      <c r="S105" s="72"/>
      <c r="T105" s="71"/>
      <c r="U105" s="73"/>
      <c r="V105" s="73"/>
      <c r="W105" s="73"/>
      <c r="X105" s="73"/>
      <c r="Y105" s="73"/>
    </row>
    <row r="106" spans="1:25" ht="16.5" thickBot="1" x14ac:dyDescent="0.25">
      <c r="A106" s="70" t="s">
        <v>13</v>
      </c>
      <c r="B106" s="55">
        <v>10429.176708083998</v>
      </c>
      <c r="C106" s="55">
        <v>4013.4646118569999</v>
      </c>
      <c r="D106" s="56">
        <v>2573.9172886000001</v>
      </c>
      <c r="E106" s="57">
        <v>2528.4508195449998</v>
      </c>
      <c r="F106" s="57">
        <v>19545.009428085999</v>
      </c>
      <c r="G106" s="55">
        <v>0</v>
      </c>
      <c r="H106" s="57">
        <v>19545.009428098103</v>
      </c>
      <c r="I106" s="57">
        <v>1.2103555491194129E-8</v>
      </c>
      <c r="J106" s="55">
        <v>0</v>
      </c>
      <c r="K106" s="56">
        <v>0</v>
      </c>
      <c r="L106" s="56">
        <v>0</v>
      </c>
      <c r="M106" s="55">
        <v>0</v>
      </c>
      <c r="N106" s="57">
        <v>0</v>
      </c>
      <c r="O106" s="57">
        <v>0</v>
      </c>
      <c r="P106" s="57">
        <v>0</v>
      </c>
      <c r="Q106" s="55">
        <v>0</v>
      </c>
      <c r="R106" s="71"/>
      <c r="S106" s="72"/>
      <c r="T106" s="71"/>
      <c r="U106" s="73"/>
      <c r="V106" s="73"/>
      <c r="W106" s="73"/>
      <c r="X106" s="73"/>
      <c r="Y106" s="73"/>
    </row>
    <row r="107" spans="1:25" ht="16.5" thickBot="1" x14ac:dyDescent="0.25">
      <c r="A107" s="70" t="s">
        <v>14</v>
      </c>
      <c r="B107" s="55">
        <v>7117.0623528609995</v>
      </c>
      <c r="C107" s="55">
        <v>3786.9253267390004</v>
      </c>
      <c r="D107" s="56">
        <v>2480.6211655509996</v>
      </c>
      <c r="E107" s="57">
        <v>1852.9222948770002</v>
      </c>
      <c r="F107" s="57">
        <v>15237.531140027999</v>
      </c>
      <c r="G107" s="55">
        <v>0</v>
      </c>
      <c r="H107" s="57">
        <v>15237.531140033399</v>
      </c>
      <c r="I107" s="57">
        <v>5.4005795391276479E-9</v>
      </c>
      <c r="J107" s="55">
        <v>0</v>
      </c>
      <c r="K107" s="56">
        <v>0</v>
      </c>
      <c r="L107" s="56">
        <v>0</v>
      </c>
      <c r="M107" s="55">
        <v>0</v>
      </c>
      <c r="N107" s="57">
        <v>0</v>
      </c>
      <c r="O107" s="57">
        <v>0</v>
      </c>
      <c r="P107" s="57">
        <v>0</v>
      </c>
      <c r="Q107" s="55">
        <v>0</v>
      </c>
      <c r="R107" s="71"/>
      <c r="S107" s="72"/>
      <c r="T107" s="71"/>
      <c r="U107" s="73"/>
      <c r="V107" s="73"/>
      <c r="W107" s="73"/>
      <c r="X107" s="73"/>
      <c r="Y107" s="73"/>
    </row>
    <row r="108" spans="1:25" ht="16.5" thickBot="1" x14ac:dyDescent="0.25">
      <c r="A108" s="70" t="s">
        <v>15</v>
      </c>
      <c r="B108" s="55">
        <v>5419.8811389549992</v>
      </c>
      <c r="C108" s="55">
        <v>4657.7604503420007</v>
      </c>
      <c r="D108" s="56">
        <v>2263.9575763440002</v>
      </c>
      <c r="E108" s="57">
        <v>1642.19521317</v>
      </c>
      <c r="F108" s="57">
        <v>13983.794378811001</v>
      </c>
      <c r="G108" s="55">
        <v>0</v>
      </c>
      <c r="H108" s="57">
        <v>13983.794378812001</v>
      </c>
      <c r="I108" s="57">
        <v>1.0004441719502211E-9</v>
      </c>
      <c r="J108" s="55">
        <v>0</v>
      </c>
      <c r="K108" s="56">
        <v>0</v>
      </c>
      <c r="L108" s="56">
        <v>0</v>
      </c>
      <c r="M108" s="55">
        <v>0</v>
      </c>
      <c r="N108" s="57">
        <v>0</v>
      </c>
      <c r="O108" s="57">
        <v>0</v>
      </c>
      <c r="P108" s="57">
        <v>0</v>
      </c>
      <c r="Q108" s="55">
        <v>0</v>
      </c>
      <c r="R108" s="71"/>
      <c r="S108" s="72"/>
      <c r="T108" s="71"/>
      <c r="U108" s="73"/>
      <c r="V108" s="73"/>
      <c r="W108" s="73"/>
      <c r="X108" s="73"/>
      <c r="Y108" s="73"/>
    </row>
    <row r="109" spans="1:25" ht="16.5" thickBot="1" x14ac:dyDescent="0.25">
      <c r="A109" s="70" t="s">
        <v>16</v>
      </c>
      <c r="B109" s="55">
        <v>4009.6438097700002</v>
      </c>
      <c r="C109" s="55">
        <v>2172.5558065149994</v>
      </c>
      <c r="D109" s="56">
        <v>777.64696975799995</v>
      </c>
      <c r="E109" s="57">
        <v>1123.88941075</v>
      </c>
      <c r="F109" s="57">
        <v>8083.7359967929988</v>
      </c>
      <c r="G109" s="55">
        <v>0</v>
      </c>
      <c r="H109" s="57">
        <v>8083.7359967949205</v>
      </c>
      <c r="I109" s="57">
        <v>1.9217623048461974E-9</v>
      </c>
      <c r="J109" s="55">
        <v>0</v>
      </c>
      <c r="K109" s="56">
        <v>0</v>
      </c>
      <c r="L109" s="56">
        <v>0</v>
      </c>
      <c r="M109" s="55">
        <v>0</v>
      </c>
      <c r="N109" s="57">
        <v>0</v>
      </c>
      <c r="O109" s="57">
        <v>0</v>
      </c>
      <c r="P109" s="57">
        <v>0</v>
      </c>
      <c r="Q109" s="55">
        <v>0</v>
      </c>
      <c r="R109" s="71"/>
      <c r="S109" s="72"/>
      <c r="T109" s="71"/>
      <c r="U109" s="73"/>
      <c r="V109" s="73"/>
      <c r="W109" s="73"/>
      <c r="X109" s="73"/>
      <c r="Y109" s="73"/>
    </row>
    <row r="110" spans="1:25" ht="16.5" thickBot="1" x14ac:dyDescent="0.25">
      <c r="A110" s="70" t="s">
        <v>125</v>
      </c>
      <c r="B110" s="55">
        <v>10381.918483082007</v>
      </c>
      <c r="C110" s="55">
        <v>10352.550302107993</v>
      </c>
      <c r="D110" s="56">
        <v>7932.9835747879988</v>
      </c>
      <c r="E110" s="57">
        <v>6529.4242864880007</v>
      </c>
      <c r="F110" s="57">
        <v>34207.528851244002</v>
      </c>
      <c r="G110" s="55">
        <v>-989.34779522199983</v>
      </c>
      <c r="H110" s="57">
        <v>34207.528851242401</v>
      </c>
      <c r="I110" s="57">
        <v>-1.6007106751203537E-9</v>
      </c>
      <c r="J110" s="55">
        <v>0</v>
      </c>
      <c r="K110" s="56">
        <v>23.527120644</v>
      </c>
      <c r="L110" s="56">
        <v>43.231311599999998</v>
      </c>
      <c r="M110" s="55">
        <v>149.77031413799997</v>
      </c>
      <c r="N110" s="57">
        <v>216.52874638199998</v>
      </c>
      <c r="O110" s="57">
        <v>0</v>
      </c>
      <c r="P110" s="57">
        <v>216.52874638125462</v>
      </c>
      <c r="Q110" s="55">
        <v>-7.4535932981234509E-10</v>
      </c>
      <c r="R110" s="71"/>
      <c r="S110" s="72"/>
      <c r="T110" s="71"/>
      <c r="U110" s="73"/>
      <c r="V110" s="73"/>
      <c r="W110" s="73"/>
      <c r="X110" s="73"/>
      <c r="Y110" s="73"/>
    </row>
    <row r="111" spans="1:25" ht="16.5" thickBot="1" x14ac:dyDescent="0.25">
      <c r="A111" s="70" t="s">
        <v>128</v>
      </c>
      <c r="B111" s="55">
        <v>4628.1380633310018</v>
      </c>
      <c r="C111" s="55">
        <v>5828.8872356479969</v>
      </c>
      <c r="D111" s="56">
        <v>2786.0213041019997</v>
      </c>
      <c r="E111" s="57">
        <v>2426.6027779160004</v>
      </c>
      <c r="F111" s="57">
        <v>15669.649380996998</v>
      </c>
      <c r="G111" s="55">
        <v>0</v>
      </c>
      <c r="H111" s="57">
        <v>15669.649380998701</v>
      </c>
      <c r="I111" s="57">
        <v>1.7025740817189217E-9</v>
      </c>
      <c r="J111" s="55">
        <v>0</v>
      </c>
      <c r="K111" s="56">
        <v>0</v>
      </c>
      <c r="L111" s="56">
        <v>0</v>
      </c>
      <c r="M111" s="55">
        <v>0</v>
      </c>
      <c r="N111" s="57">
        <v>0</v>
      </c>
      <c r="O111" s="57">
        <v>0</v>
      </c>
      <c r="P111" s="57">
        <v>0</v>
      </c>
      <c r="Q111" s="55">
        <v>0</v>
      </c>
      <c r="R111" s="71"/>
      <c r="S111" s="72"/>
      <c r="T111" s="71"/>
      <c r="U111" s="73"/>
      <c r="V111" s="73"/>
      <c r="W111" s="73"/>
      <c r="X111" s="73"/>
      <c r="Y111" s="73"/>
    </row>
    <row r="112" spans="1:25" ht="16.5" thickBot="1" x14ac:dyDescent="0.25">
      <c r="A112" s="70" t="s">
        <v>18</v>
      </c>
      <c r="B112" s="55">
        <v>3160.3275628159995</v>
      </c>
      <c r="C112" s="55">
        <v>2510.7982221169987</v>
      </c>
      <c r="D112" s="56">
        <v>1749.695629049</v>
      </c>
      <c r="E112" s="57">
        <v>1174.8259382020003</v>
      </c>
      <c r="F112" s="57">
        <v>8595.647352183998</v>
      </c>
      <c r="G112" s="55">
        <v>0</v>
      </c>
      <c r="H112" s="57">
        <v>8595.6473521850203</v>
      </c>
      <c r="I112" s="57">
        <v>1.0222720447927713E-9</v>
      </c>
      <c r="J112" s="55">
        <v>0</v>
      </c>
      <c r="K112" s="56">
        <v>0</v>
      </c>
      <c r="L112" s="56">
        <v>0</v>
      </c>
      <c r="M112" s="55">
        <v>0</v>
      </c>
      <c r="N112" s="57">
        <v>0</v>
      </c>
      <c r="O112" s="57">
        <v>0</v>
      </c>
      <c r="P112" s="57">
        <v>0</v>
      </c>
      <c r="Q112" s="55">
        <v>0</v>
      </c>
      <c r="R112" s="71"/>
      <c r="S112" s="72"/>
      <c r="T112" s="71"/>
      <c r="U112" s="73"/>
      <c r="V112" s="73"/>
      <c r="W112" s="73"/>
      <c r="X112" s="73"/>
      <c r="Y112" s="73"/>
    </row>
    <row r="113" spans="1:25" ht="16.5" thickBot="1" x14ac:dyDescent="0.25">
      <c r="A113" s="70" t="s">
        <v>19</v>
      </c>
      <c r="B113" s="55">
        <v>622.86661810299984</v>
      </c>
      <c r="C113" s="55">
        <v>687.48304126900018</v>
      </c>
      <c r="D113" s="56">
        <v>436.37747577800002</v>
      </c>
      <c r="E113" s="57">
        <v>264.14163939600002</v>
      </c>
      <c r="F113" s="57">
        <v>2010.8687745460002</v>
      </c>
      <c r="G113" s="55">
        <v>0</v>
      </c>
      <c r="H113" s="57">
        <v>2010.86877454257</v>
      </c>
      <c r="I113" s="57">
        <v>-3.4301592677365988E-9</v>
      </c>
      <c r="J113" s="55">
        <v>0</v>
      </c>
      <c r="K113" s="56">
        <v>0</v>
      </c>
      <c r="L113" s="56">
        <v>0</v>
      </c>
      <c r="M113" s="55">
        <v>0</v>
      </c>
      <c r="N113" s="57">
        <v>0</v>
      </c>
      <c r="O113" s="57">
        <v>0</v>
      </c>
      <c r="P113" s="57">
        <v>0</v>
      </c>
      <c r="Q113" s="55">
        <v>0</v>
      </c>
      <c r="R113" s="71"/>
      <c r="S113" s="72"/>
      <c r="T113" s="71"/>
      <c r="U113" s="73"/>
      <c r="V113" s="73"/>
      <c r="W113" s="73"/>
      <c r="X113" s="73"/>
      <c r="Y113" s="73"/>
    </row>
    <row r="114" spans="1:25" ht="16.5" thickBot="1" x14ac:dyDescent="0.25">
      <c r="A114" s="70" t="s">
        <v>129</v>
      </c>
      <c r="B114" s="55">
        <v>971.44356150499993</v>
      </c>
      <c r="C114" s="55">
        <v>1922.5473081770006</v>
      </c>
      <c r="D114" s="56">
        <v>445.55701843399999</v>
      </c>
      <c r="E114" s="57">
        <v>508.60708273800009</v>
      </c>
      <c r="F114" s="57">
        <v>3848.1549708540001</v>
      </c>
      <c r="G114" s="55">
        <v>0</v>
      </c>
      <c r="H114" s="57">
        <v>3848.1549708512898</v>
      </c>
      <c r="I114" s="57">
        <v>-2.7102942112833261E-9</v>
      </c>
      <c r="J114" s="55">
        <v>0</v>
      </c>
      <c r="K114" s="56">
        <v>0</v>
      </c>
      <c r="L114" s="56">
        <v>0</v>
      </c>
      <c r="M114" s="55">
        <v>0</v>
      </c>
      <c r="N114" s="57">
        <v>0</v>
      </c>
      <c r="O114" s="57">
        <v>0</v>
      </c>
      <c r="P114" s="57">
        <v>0</v>
      </c>
      <c r="Q114" s="55">
        <v>0</v>
      </c>
      <c r="R114" s="71"/>
      <c r="S114" s="72"/>
      <c r="T114" s="71"/>
      <c r="U114" s="73"/>
      <c r="V114" s="73"/>
      <c r="W114" s="73"/>
      <c r="X114" s="73"/>
      <c r="Y114" s="73"/>
    </row>
    <row r="115" spans="1:25" ht="16.5" thickBot="1" x14ac:dyDescent="0.25">
      <c r="A115" s="70" t="s">
        <v>21</v>
      </c>
      <c r="B115" s="55">
        <v>2415.2066296509997</v>
      </c>
      <c r="C115" s="55">
        <v>4489.1083635170016</v>
      </c>
      <c r="D115" s="56">
        <v>2435.1987465539996</v>
      </c>
      <c r="E115" s="57">
        <v>1468.121027377</v>
      </c>
      <c r="F115" s="57">
        <v>10807.634767099002</v>
      </c>
      <c r="G115" s="55">
        <v>0</v>
      </c>
      <c r="H115" s="57">
        <v>10807.6347670954</v>
      </c>
      <c r="I115" s="57">
        <v>-3.6015990190207958E-9</v>
      </c>
      <c r="J115" s="55">
        <v>0</v>
      </c>
      <c r="K115" s="56">
        <v>0</v>
      </c>
      <c r="L115" s="56">
        <v>0</v>
      </c>
      <c r="M115" s="55">
        <v>0</v>
      </c>
      <c r="N115" s="57">
        <v>0</v>
      </c>
      <c r="O115" s="57">
        <v>0</v>
      </c>
      <c r="P115" s="57">
        <v>0</v>
      </c>
      <c r="Q115" s="55">
        <v>0</v>
      </c>
      <c r="R115" s="71"/>
      <c r="S115" s="72"/>
      <c r="T115" s="71"/>
      <c r="U115" s="73"/>
      <c r="V115" s="73"/>
      <c r="W115" s="73"/>
      <c r="X115" s="73"/>
      <c r="Y115" s="73"/>
    </row>
    <row r="116" spans="1:25" ht="16.5" thickBot="1" x14ac:dyDescent="0.25">
      <c r="A116" s="70" t="s">
        <v>22</v>
      </c>
      <c r="B116" s="55">
        <v>3419.1356337940001</v>
      </c>
      <c r="C116" s="55">
        <v>6145.4178268860005</v>
      </c>
      <c r="D116" s="56">
        <v>2312.2275886259999</v>
      </c>
      <c r="E116" s="57">
        <v>1931.2924922880002</v>
      </c>
      <c r="F116" s="57">
        <v>13808.073541594</v>
      </c>
      <c r="G116" s="55">
        <v>0</v>
      </c>
      <c r="H116" s="57">
        <v>13808.073541600701</v>
      </c>
      <c r="I116" s="57">
        <v>6.7011569626629353E-9</v>
      </c>
      <c r="J116" s="55">
        <v>0</v>
      </c>
      <c r="K116" s="56">
        <v>0</v>
      </c>
      <c r="L116" s="56">
        <v>0</v>
      </c>
      <c r="M116" s="55">
        <v>0</v>
      </c>
      <c r="N116" s="57">
        <v>0</v>
      </c>
      <c r="O116" s="57">
        <v>0</v>
      </c>
      <c r="P116" s="57">
        <v>0</v>
      </c>
      <c r="Q116" s="55">
        <v>0</v>
      </c>
      <c r="R116" s="71"/>
      <c r="S116" s="72"/>
      <c r="T116" s="71"/>
      <c r="U116" s="73"/>
      <c r="V116" s="73"/>
      <c r="W116" s="73"/>
      <c r="X116" s="73"/>
      <c r="Y116" s="73"/>
    </row>
    <row r="117" spans="1:25" ht="16.5" thickBot="1" x14ac:dyDescent="0.25">
      <c r="A117" s="70" t="s">
        <v>130</v>
      </c>
      <c r="B117" s="55">
        <v>24569.393263203001</v>
      </c>
      <c r="C117" s="55">
        <v>154868.40771666102</v>
      </c>
      <c r="D117" s="56">
        <v>33534.910070129001</v>
      </c>
      <c r="E117" s="57">
        <v>29583.867703235999</v>
      </c>
      <c r="F117" s="57">
        <v>242556.57875322903</v>
      </c>
      <c r="G117" s="55">
        <v>0</v>
      </c>
      <c r="H117" s="57">
        <v>242556.578753232</v>
      </c>
      <c r="I117" s="57">
        <v>2.9685907065868378E-9</v>
      </c>
      <c r="J117" s="55">
        <v>0</v>
      </c>
      <c r="K117" s="56">
        <v>0</v>
      </c>
      <c r="L117" s="56">
        <v>0</v>
      </c>
      <c r="M117" s="55">
        <v>0</v>
      </c>
      <c r="N117" s="57">
        <v>0</v>
      </c>
      <c r="O117" s="57">
        <v>0</v>
      </c>
      <c r="P117" s="57">
        <v>0</v>
      </c>
      <c r="Q117" s="55">
        <v>0</v>
      </c>
      <c r="R117" s="71"/>
      <c r="S117" s="72"/>
      <c r="T117" s="71"/>
      <c r="U117" s="73"/>
      <c r="V117" s="73"/>
      <c r="W117" s="73"/>
      <c r="X117" s="73"/>
      <c r="Y117" s="73"/>
    </row>
    <row r="118" spans="1:25" ht="16.5" thickBot="1" x14ac:dyDescent="0.25">
      <c r="A118" s="70" t="s">
        <v>24</v>
      </c>
      <c r="B118" s="55">
        <v>802.37234282100007</v>
      </c>
      <c r="C118" s="55">
        <v>1411.4899960580003</v>
      </c>
      <c r="D118" s="56">
        <v>1080.1593854960001</v>
      </c>
      <c r="E118" s="57">
        <v>571.31039239099994</v>
      </c>
      <c r="F118" s="57">
        <v>3865.3321167660001</v>
      </c>
      <c r="G118" s="55">
        <v>0</v>
      </c>
      <c r="H118" s="57">
        <v>3865.33211676359</v>
      </c>
      <c r="I118" s="57">
        <v>-2.4101609596982598E-9</v>
      </c>
      <c r="J118" s="55">
        <v>0</v>
      </c>
      <c r="K118" s="56">
        <v>0</v>
      </c>
      <c r="L118" s="56">
        <v>0</v>
      </c>
      <c r="M118" s="55">
        <v>0</v>
      </c>
      <c r="N118" s="57">
        <v>0</v>
      </c>
      <c r="O118" s="57">
        <v>0</v>
      </c>
      <c r="P118" s="57">
        <v>0</v>
      </c>
      <c r="Q118" s="55">
        <v>0</v>
      </c>
      <c r="R118" s="71"/>
      <c r="S118" s="72"/>
      <c r="T118" s="71"/>
      <c r="U118" s="73"/>
      <c r="V118" s="73"/>
      <c r="W118" s="73"/>
      <c r="X118" s="73"/>
      <c r="Y118" s="73"/>
    </row>
    <row r="119" spans="1:25" ht="16.5" thickBot="1" x14ac:dyDescent="0.25">
      <c r="A119" s="70" t="s">
        <v>25</v>
      </c>
      <c r="B119" s="55">
        <v>2208.9942022939995</v>
      </c>
      <c r="C119" s="55">
        <v>2169.7552507970008</v>
      </c>
      <c r="D119" s="56">
        <v>1110.4990155329999</v>
      </c>
      <c r="E119" s="57">
        <v>877.01073211700009</v>
      </c>
      <c r="F119" s="57">
        <v>6366.2592007410003</v>
      </c>
      <c r="G119" s="55">
        <v>0</v>
      </c>
      <c r="H119" s="57">
        <v>6366.2592007413405</v>
      </c>
      <c r="I119" s="57">
        <v>3.4015101846307516E-10</v>
      </c>
      <c r="J119" s="55">
        <v>0</v>
      </c>
      <c r="K119" s="56">
        <v>0</v>
      </c>
      <c r="L119" s="56">
        <v>0</v>
      </c>
      <c r="M119" s="55">
        <v>0</v>
      </c>
      <c r="N119" s="57">
        <v>0</v>
      </c>
      <c r="O119" s="57">
        <v>0</v>
      </c>
      <c r="P119" s="57">
        <v>0</v>
      </c>
      <c r="Q119" s="55">
        <v>0</v>
      </c>
      <c r="R119" s="71"/>
      <c r="S119" s="72"/>
      <c r="T119" s="71"/>
      <c r="U119" s="73"/>
      <c r="V119" s="73"/>
      <c r="W119" s="73"/>
      <c r="X119" s="73"/>
      <c r="Y119" s="73"/>
    </row>
    <row r="120" spans="1:25" ht="16.5" thickBot="1" x14ac:dyDescent="0.25">
      <c r="A120" s="70" t="s">
        <v>26</v>
      </c>
      <c r="B120" s="55">
        <v>1436.594257796</v>
      </c>
      <c r="C120" s="55">
        <v>2119.1688075080001</v>
      </c>
      <c r="D120" s="56">
        <v>1055.0115171099999</v>
      </c>
      <c r="E120" s="57">
        <v>723.66692344699993</v>
      </c>
      <c r="F120" s="57">
        <v>5334.4415058610002</v>
      </c>
      <c r="G120" s="55">
        <v>0</v>
      </c>
      <c r="H120" s="57">
        <v>5334.4415058620598</v>
      </c>
      <c r="I120" s="57">
        <v>1.0595613275654614E-9</v>
      </c>
      <c r="J120" s="55">
        <v>0</v>
      </c>
      <c r="K120" s="56">
        <v>0</v>
      </c>
      <c r="L120" s="56">
        <v>0</v>
      </c>
      <c r="M120" s="55">
        <v>0</v>
      </c>
      <c r="N120" s="57">
        <v>0</v>
      </c>
      <c r="O120" s="57">
        <v>0</v>
      </c>
      <c r="P120" s="57">
        <v>0</v>
      </c>
      <c r="Q120" s="55">
        <v>0</v>
      </c>
      <c r="R120" s="71"/>
      <c r="S120" s="72"/>
      <c r="T120" s="71"/>
      <c r="U120" s="73"/>
      <c r="V120" s="73"/>
      <c r="W120" s="73"/>
      <c r="X120" s="73"/>
      <c r="Y120" s="73"/>
    </row>
    <row r="121" spans="1:25" ht="16.5" thickBot="1" x14ac:dyDescent="0.25">
      <c r="A121" s="70" t="s">
        <v>27</v>
      </c>
      <c r="B121" s="55">
        <v>3293.9230093470001</v>
      </c>
      <c r="C121" s="55">
        <v>4601.9225132090023</v>
      </c>
      <c r="D121" s="56">
        <v>1462.892926188</v>
      </c>
      <c r="E121" s="57">
        <v>1286.0004058010002</v>
      </c>
      <c r="F121" s="57">
        <v>10644.738854545003</v>
      </c>
      <c r="G121" s="55">
        <v>0</v>
      </c>
      <c r="H121" s="57">
        <v>10644.7388545427</v>
      </c>
      <c r="I121" s="57">
        <v>-2.3028405848890543E-9</v>
      </c>
      <c r="J121" s="55">
        <v>0</v>
      </c>
      <c r="K121" s="56">
        <v>0</v>
      </c>
      <c r="L121" s="56">
        <v>11.3288175</v>
      </c>
      <c r="M121" s="55">
        <v>1.3074293890000002</v>
      </c>
      <c r="N121" s="57">
        <v>12.636246888999999</v>
      </c>
      <c r="O121" s="57">
        <v>0</v>
      </c>
      <c r="P121" s="57">
        <v>12.636246889511549</v>
      </c>
      <c r="Q121" s="55">
        <v>5.1154991353996593E-10</v>
      </c>
      <c r="R121" s="71"/>
      <c r="S121" s="72"/>
      <c r="T121" s="71"/>
      <c r="U121" s="73"/>
      <c r="V121" s="73"/>
      <c r="W121" s="73"/>
      <c r="X121" s="73"/>
      <c r="Y121" s="73"/>
    </row>
    <row r="122" spans="1:25" ht="16.5" thickBot="1" x14ac:dyDescent="0.25">
      <c r="A122" s="70" t="s">
        <v>28</v>
      </c>
      <c r="B122" s="55">
        <v>361.78182050099997</v>
      </c>
      <c r="C122" s="55">
        <v>709.72157767100009</v>
      </c>
      <c r="D122" s="56">
        <v>296.91572910899998</v>
      </c>
      <c r="E122" s="57">
        <v>206.56069102999999</v>
      </c>
      <c r="F122" s="57">
        <v>1574.9798183110001</v>
      </c>
      <c r="G122" s="55">
        <v>0</v>
      </c>
      <c r="H122" s="57">
        <v>1574.9798183073999</v>
      </c>
      <c r="I122" s="57">
        <v>-3.6002347769681364E-9</v>
      </c>
      <c r="J122" s="55">
        <v>0</v>
      </c>
      <c r="K122" s="56">
        <v>0</v>
      </c>
      <c r="L122" s="56">
        <v>0</v>
      </c>
      <c r="M122" s="55">
        <v>0</v>
      </c>
      <c r="N122" s="57">
        <v>0</v>
      </c>
      <c r="O122" s="57">
        <v>0</v>
      </c>
      <c r="P122" s="57">
        <v>0</v>
      </c>
      <c r="Q122" s="55">
        <v>0</v>
      </c>
      <c r="R122" s="71"/>
      <c r="S122" s="72"/>
      <c r="T122" s="71"/>
      <c r="U122" s="73"/>
      <c r="V122" s="73"/>
      <c r="W122" s="73"/>
      <c r="X122" s="73"/>
      <c r="Y122" s="73"/>
    </row>
    <row r="123" spans="1:25" ht="16.5" thickBot="1" x14ac:dyDescent="0.25">
      <c r="A123" s="70" t="s">
        <v>131</v>
      </c>
      <c r="B123" s="55">
        <v>1532.5233138029996</v>
      </c>
      <c r="C123" s="55">
        <v>2236.297946527</v>
      </c>
      <c r="D123" s="56">
        <v>1121.3337604810001</v>
      </c>
      <c r="E123" s="57">
        <v>877.34243054300009</v>
      </c>
      <c r="F123" s="57">
        <v>5767.4974513540001</v>
      </c>
      <c r="G123" s="55">
        <v>0</v>
      </c>
      <c r="H123" s="57">
        <v>5767.4974513544403</v>
      </c>
      <c r="I123" s="57">
        <v>4.4019543565809727E-10</v>
      </c>
      <c r="J123" s="55">
        <v>0</v>
      </c>
      <c r="K123" s="56">
        <v>0</v>
      </c>
      <c r="L123" s="56">
        <v>0</v>
      </c>
      <c r="M123" s="55">
        <v>0</v>
      </c>
      <c r="N123" s="57">
        <v>0</v>
      </c>
      <c r="O123" s="57">
        <v>0</v>
      </c>
      <c r="P123" s="57">
        <v>0</v>
      </c>
      <c r="Q123" s="55">
        <v>0</v>
      </c>
      <c r="R123" s="71"/>
      <c r="S123" s="72"/>
      <c r="T123" s="71"/>
      <c r="U123" s="73"/>
      <c r="V123" s="73"/>
      <c r="W123" s="73"/>
      <c r="X123" s="73"/>
      <c r="Y123" s="73"/>
    </row>
    <row r="124" spans="1:25" ht="16.5" thickBot="1" x14ac:dyDescent="0.25">
      <c r="A124" s="70" t="s">
        <v>30</v>
      </c>
      <c r="B124" s="55">
        <v>188.87694324700001</v>
      </c>
      <c r="C124" s="55">
        <v>1464.5432853929999</v>
      </c>
      <c r="D124" s="56">
        <v>436.33545601999998</v>
      </c>
      <c r="E124" s="57">
        <v>391.85094325400001</v>
      </c>
      <c r="F124" s="57">
        <v>2481.606627914</v>
      </c>
      <c r="G124" s="55">
        <v>0</v>
      </c>
      <c r="H124" s="57">
        <v>2481.60662791204</v>
      </c>
      <c r="I124" s="57">
        <v>-1.9599610823206604E-9</v>
      </c>
      <c r="J124" s="55">
        <v>0</v>
      </c>
      <c r="K124" s="56">
        <v>0</v>
      </c>
      <c r="L124" s="56">
        <v>0</v>
      </c>
      <c r="M124" s="55">
        <v>0</v>
      </c>
      <c r="N124" s="57">
        <v>0</v>
      </c>
      <c r="O124" s="57">
        <v>0</v>
      </c>
      <c r="P124" s="57">
        <v>0</v>
      </c>
      <c r="Q124" s="55">
        <v>0</v>
      </c>
      <c r="R124" s="71"/>
      <c r="S124" s="72"/>
      <c r="T124" s="71"/>
      <c r="U124" s="73"/>
      <c r="V124" s="73"/>
      <c r="W124" s="73"/>
      <c r="X124" s="73"/>
      <c r="Y124" s="73"/>
    </row>
    <row r="125" spans="1:25" ht="16.5" thickBot="1" x14ac:dyDescent="0.25">
      <c r="A125" s="70" t="s">
        <v>31</v>
      </c>
      <c r="B125" s="55">
        <v>6.6019755050000004</v>
      </c>
      <c r="C125" s="55">
        <v>401.96527041199994</v>
      </c>
      <c r="D125" s="56">
        <v>158.28192319500005</v>
      </c>
      <c r="E125" s="57">
        <v>86.371421381000005</v>
      </c>
      <c r="F125" s="57">
        <v>653.22059049300003</v>
      </c>
      <c r="G125" s="55">
        <v>0</v>
      </c>
      <c r="H125" s="57">
        <v>653.22059049542202</v>
      </c>
      <c r="I125" s="57">
        <v>2.4219843908213079E-9</v>
      </c>
      <c r="J125" s="55">
        <v>0</v>
      </c>
      <c r="K125" s="56">
        <v>0</v>
      </c>
      <c r="L125" s="56">
        <v>0</v>
      </c>
      <c r="M125" s="55">
        <v>0</v>
      </c>
      <c r="N125" s="57">
        <v>0</v>
      </c>
      <c r="O125" s="57">
        <v>0</v>
      </c>
      <c r="P125" s="57">
        <v>0</v>
      </c>
      <c r="Q125" s="55">
        <v>0</v>
      </c>
      <c r="R125" s="71"/>
      <c r="S125" s="72"/>
      <c r="T125" s="71"/>
      <c r="U125" s="73"/>
      <c r="V125" s="73"/>
      <c r="W125" s="73"/>
      <c r="X125" s="73"/>
      <c r="Y125" s="73"/>
    </row>
    <row r="126" spans="1:25" ht="16.5" thickBot="1" x14ac:dyDescent="0.25">
      <c r="A126" s="70" t="s">
        <v>132</v>
      </c>
      <c r="B126" s="55">
        <v>45.786974893</v>
      </c>
      <c r="C126" s="55">
        <v>1186.8493579439998</v>
      </c>
      <c r="D126" s="56">
        <v>259.52478198400001</v>
      </c>
      <c r="E126" s="57">
        <v>238.57978475199999</v>
      </c>
      <c r="F126" s="57">
        <v>1730.740899573</v>
      </c>
      <c r="G126" s="55">
        <v>0</v>
      </c>
      <c r="H126" s="57">
        <v>1730.7408995737899</v>
      </c>
      <c r="I126" s="57">
        <v>7.8989614848978817E-10</v>
      </c>
      <c r="J126" s="55">
        <v>0</v>
      </c>
      <c r="K126" s="56">
        <v>0</v>
      </c>
      <c r="L126" s="56">
        <v>0</v>
      </c>
      <c r="M126" s="55">
        <v>0</v>
      </c>
      <c r="N126" s="57">
        <v>0</v>
      </c>
      <c r="O126" s="57">
        <v>0</v>
      </c>
      <c r="P126" s="57">
        <v>0</v>
      </c>
      <c r="Q126" s="55">
        <v>0</v>
      </c>
      <c r="R126" s="71"/>
      <c r="S126" s="72"/>
      <c r="T126" s="71"/>
      <c r="U126" s="73"/>
      <c r="V126" s="73"/>
      <c r="W126" s="73"/>
      <c r="X126" s="73"/>
      <c r="Y126" s="73"/>
    </row>
    <row r="127" spans="1:25" ht="16.5" thickBot="1" x14ac:dyDescent="0.25">
      <c r="A127" s="70" t="s">
        <v>33</v>
      </c>
      <c r="B127" s="55">
        <v>207.990989117</v>
      </c>
      <c r="C127" s="55">
        <v>2939.1908048960008</v>
      </c>
      <c r="D127" s="56">
        <v>718.98792238199997</v>
      </c>
      <c r="E127" s="57">
        <v>619.86670507399992</v>
      </c>
      <c r="F127" s="57">
        <v>4486.0364214690007</v>
      </c>
      <c r="G127" s="55">
        <v>0</v>
      </c>
      <c r="H127" s="57">
        <v>4486.0364214680403</v>
      </c>
      <c r="I127" s="57">
        <v>-9.6042640507221222E-10</v>
      </c>
      <c r="J127" s="55">
        <v>0</v>
      </c>
      <c r="K127" s="56">
        <v>0</v>
      </c>
      <c r="L127" s="56">
        <v>0</v>
      </c>
      <c r="M127" s="55">
        <v>0</v>
      </c>
      <c r="N127" s="57">
        <v>0</v>
      </c>
      <c r="O127" s="57">
        <v>0</v>
      </c>
      <c r="P127" s="57">
        <v>0</v>
      </c>
      <c r="Q127" s="55">
        <v>0</v>
      </c>
      <c r="R127" s="71"/>
      <c r="S127" s="72"/>
      <c r="T127" s="71"/>
      <c r="U127" s="73"/>
      <c r="V127" s="73"/>
      <c r="W127" s="73"/>
      <c r="X127" s="73"/>
      <c r="Y127" s="73"/>
    </row>
    <row r="128" spans="1:25" ht="16.5" thickBot="1" x14ac:dyDescent="0.25">
      <c r="A128" s="70" t="s">
        <v>34</v>
      </c>
      <c r="B128" s="55">
        <v>385.72462525800006</v>
      </c>
      <c r="C128" s="55">
        <v>1952.8805544469997</v>
      </c>
      <c r="D128" s="56">
        <v>693.44514238500017</v>
      </c>
      <c r="E128" s="57">
        <v>492.34528188099989</v>
      </c>
      <c r="F128" s="57">
        <v>3524.3956039709992</v>
      </c>
      <c r="G128" s="55">
        <v>0</v>
      </c>
      <c r="H128" s="57">
        <v>3524.3956039711697</v>
      </c>
      <c r="I128" s="57">
        <v>1.7053025658242404E-10</v>
      </c>
      <c r="J128" s="55">
        <v>0</v>
      </c>
      <c r="K128" s="56">
        <v>0</v>
      </c>
      <c r="L128" s="56">
        <v>0</v>
      </c>
      <c r="M128" s="55">
        <v>0</v>
      </c>
      <c r="N128" s="57">
        <v>0</v>
      </c>
      <c r="O128" s="57">
        <v>0</v>
      </c>
      <c r="P128" s="57">
        <v>0</v>
      </c>
      <c r="Q128" s="55">
        <v>0</v>
      </c>
      <c r="R128" s="71"/>
      <c r="S128" s="72"/>
      <c r="T128" s="71"/>
      <c r="U128" s="73"/>
      <c r="V128" s="73"/>
      <c r="W128" s="73"/>
      <c r="X128" s="73"/>
      <c r="Y128" s="73"/>
    </row>
    <row r="129" spans="1:25" ht="16.5" thickBot="1" x14ac:dyDescent="0.25">
      <c r="A129" s="70" t="s">
        <v>133</v>
      </c>
      <c r="B129" s="55">
        <v>433.97299980599996</v>
      </c>
      <c r="C129" s="55">
        <v>1883.1820437240001</v>
      </c>
      <c r="D129" s="56">
        <v>364.22227307899993</v>
      </c>
      <c r="E129" s="57">
        <v>244.652365479</v>
      </c>
      <c r="F129" s="57">
        <v>2926.0296820879998</v>
      </c>
      <c r="G129" s="55">
        <v>0</v>
      </c>
      <c r="H129" s="57">
        <v>2926.0296820912599</v>
      </c>
      <c r="I129" s="57">
        <v>3.2600837585050613E-9</v>
      </c>
      <c r="J129" s="55">
        <v>0</v>
      </c>
      <c r="K129" s="56">
        <v>0</v>
      </c>
      <c r="L129" s="56">
        <v>0</v>
      </c>
      <c r="M129" s="55">
        <v>0</v>
      </c>
      <c r="N129" s="57">
        <v>0</v>
      </c>
      <c r="O129" s="57">
        <v>0</v>
      </c>
      <c r="P129" s="57">
        <v>0</v>
      </c>
      <c r="Q129" s="55">
        <v>0</v>
      </c>
      <c r="R129" s="71"/>
      <c r="S129" s="72"/>
      <c r="T129" s="71"/>
      <c r="U129" s="73"/>
      <c r="V129" s="73"/>
      <c r="W129" s="73"/>
      <c r="X129" s="73"/>
      <c r="Y129" s="73"/>
    </row>
    <row r="130" spans="1:25" ht="16.5" thickBot="1" x14ac:dyDescent="0.25">
      <c r="A130" s="70" t="s">
        <v>36</v>
      </c>
      <c r="B130" s="55">
        <v>18.177618265999996</v>
      </c>
      <c r="C130" s="55">
        <v>595.84704579600009</v>
      </c>
      <c r="D130" s="56">
        <v>261.49738679500001</v>
      </c>
      <c r="E130" s="57">
        <v>161.46059595699998</v>
      </c>
      <c r="F130" s="57">
        <v>1036.982646814</v>
      </c>
      <c r="G130" s="55">
        <v>0</v>
      </c>
      <c r="H130" s="57">
        <v>1036.9826468169101</v>
      </c>
      <c r="I130" s="57">
        <v>2.9101556719979271E-9</v>
      </c>
      <c r="J130" s="55">
        <v>0</v>
      </c>
      <c r="K130" s="56">
        <v>0</v>
      </c>
      <c r="L130" s="56">
        <v>0</v>
      </c>
      <c r="M130" s="55">
        <v>0</v>
      </c>
      <c r="N130" s="57">
        <v>0</v>
      </c>
      <c r="O130" s="57">
        <v>0</v>
      </c>
      <c r="P130" s="57">
        <v>0</v>
      </c>
      <c r="Q130" s="55">
        <v>0</v>
      </c>
      <c r="R130" s="71"/>
      <c r="S130" s="72"/>
      <c r="T130" s="71"/>
      <c r="U130" s="73"/>
      <c r="V130" s="73"/>
      <c r="W130" s="73"/>
      <c r="X130" s="73"/>
      <c r="Y130" s="73"/>
    </row>
    <row r="131" spans="1:25" ht="16.5" thickBot="1" x14ac:dyDescent="0.25">
      <c r="A131" s="70" t="s">
        <v>37</v>
      </c>
      <c r="B131" s="55">
        <v>374.45221745599997</v>
      </c>
      <c r="C131" s="55">
        <v>2136.4641805849997</v>
      </c>
      <c r="D131" s="56">
        <v>571.350003722</v>
      </c>
      <c r="E131" s="57">
        <v>507.18557503199997</v>
      </c>
      <c r="F131" s="57">
        <v>3589.4519767949996</v>
      </c>
      <c r="G131" s="55">
        <v>0</v>
      </c>
      <c r="H131" s="57">
        <v>3589.45197679075</v>
      </c>
      <c r="I131" s="57">
        <v>-4.2496139940340072E-9</v>
      </c>
      <c r="J131" s="55">
        <v>0</v>
      </c>
      <c r="K131" s="56">
        <v>0</v>
      </c>
      <c r="L131" s="56">
        <v>0</v>
      </c>
      <c r="M131" s="55">
        <v>0</v>
      </c>
      <c r="N131" s="57">
        <v>0</v>
      </c>
      <c r="O131" s="57">
        <v>0</v>
      </c>
      <c r="P131" s="57">
        <v>0</v>
      </c>
      <c r="Q131" s="55">
        <v>0</v>
      </c>
      <c r="R131" s="71"/>
      <c r="S131" s="72"/>
      <c r="T131" s="71"/>
      <c r="U131" s="73"/>
      <c r="V131" s="73"/>
      <c r="W131" s="73"/>
      <c r="X131" s="73"/>
      <c r="Y131" s="73"/>
    </row>
    <row r="132" spans="1:25" ht="16.5" thickBot="1" x14ac:dyDescent="0.25">
      <c r="A132" s="70" t="s">
        <v>38</v>
      </c>
      <c r="B132" s="55">
        <v>287.31095026000003</v>
      </c>
      <c r="C132" s="55">
        <v>2666.3573580709999</v>
      </c>
      <c r="D132" s="56">
        <v>704.40875351800003</v>
      </c>
      <c r="E132" s="57">
        <v>607.88870442300004</v>
      </c>
      <c r="F132" s="57">
        <v>4265.9657662720001</v>
      </c>
      <c r="G132" s="55">
        <v>0</v>
      </c>
      <c r="H132" s="57">
        <v>4265.9657662704503</v>
      </c>
      <c r="I132" s="57">
        <v>-1.5497789718210697E-9</v>
      </c>
      <c r="J132" s="55">
        <v>0</v>
      </c>
      <c r="K132" s="56">
        <v>0</v>
      </c>
      <c r="L132" s="56">
        <v>0</v>
      </c>
      <c r="M132" s="55">
        <v>0</v>
      </c>
      <c r="N132" s="57">
        <v>0</v>
      </c>
      <c r="O132" s="57">
        <v>0</v>
      </c>
      <c r="P132" s="57">
        <v>0</v>
      </c>
      <c r="Q132" s="55">
        <v>0</v>
      </c>
      <c r="R132" s="71"/>
      <c r="S132" s="72"/>
      <c r="T132" s="71"/>
      <c r="U132" s="73"/>
      <c r="V132" s="73"/>
      <c r="W132" s="73"/>
      <c r="X132" s="73"/>
      <c r="Y132" s="73"/>
    </row>
    <row r="133" spans="1:25" ht="16.5" thickBot="1" x14ac:dyDescent="0.25">
      <c r="A133" s="70" t="s">
        <v>39</v>
      </c>
      <c r="B133" s="55">
        <v>244.22590668199999</v>
      </c>
      <c r="C133" s="55">
        <v>1756.4779798109998</v>
      </c>
      <c r="D133" s="56">
        <v>569.98834824300002</v>
      </c>
      <c r="E133" s="57">
        <v>363.13217204699998</v>
      </c>
      <c r="F133" s="57">
        <v>2933.8244067829996</v>
      </c>
      <c r="G133" s="55">
        <v>0</v>
      </c>
      <c r="H133" s="57">
        <v>2933.82440678175</v>
      </c>
      <c r="I133" s="57">
        <v>-1.2496457202360034E-9</v>
      </c>
      <c r="J133" s="55">
        <v>0</v>
      </c>
      <c r="K133" s="56">
        <v>0</v>
      </c>
      <c r="L133" s="56">
        <v>0</v>
      </c>
      <c r="M133" s="55">
        <v>0</v>
      </c>
      <c r="N133" s="57">
        <v>0</v>
      </c>
      <c r="O133" s="57">
        <v>0</v>
      </c>
      <c r="P133" s="57">
        <v>0</v>
      </c>
      <c r="Q133" s="55">
        <v>0</v>
      </c>
      <c r="R133" s="71"/>
      <c r="S133" s="72"/>
      <c r="T133" s="71"/>
      <c r="U133" s="73"/>
      <c r="V133" s="73"/>
      <c r="W133" s="73"/>
      <c r="X133" s="73"/>
      <c r="Y133" s="73"/>
    </row>
    <row r="134" spans="1:25" ht="16.5" thickBot="1" x14ac:dyDescent="0.25">
      <c r="A134" s="70" t="s">
        <v>40</v>
      </c>
      <c r="B134" s="55">
        <v>79.510425822999991</v>
      </c>
      <c r="C134" s="55">
        <v>911.25937935200011</v>
      </c>
      <c r="D134" s="56">
        <v>364.64188264699999</v>
      </c>
      <c r="E134" s="57">
        <v>209.25858566799999</v>
      </c>
      <c r="F134" s="57">
        <v>1564.6702734900002</v>
      </c>
      <c r="G134" s="55">
        <v>0</v>
      </c>
      <c r="H134" s="57">
        <v>1564.6702734877699</v>
      </c>
      <c r="I134" s="57">
        <v>-2.2303083824226633E-9</v>
      </c>
      <c r="J134" s="55">
        <v>0</v>
      </c>
      <c r="K134" s="56">
        <v>0</v>
      </c>
      <c r="L134" s="56">
        <v>0</v>
      </c>
      <c r="M134" s="55">
        <v>0</v>
      </c>
      <c r="N134" s="57">
        <v>0</v>
      </c>
      <c r="O134" s="57">
        <v>0</v>
      </c>
      <c r="P134" s="57">
        <v>0</v>
      </c>
      <c r="Q134" s="55">
        <v>0</v>
      </c>
      <c r="R134" s="71"/>
      <c r="S134" s="72"/>
      <c r="T134" s="71"/>
      <c r="U134" s="73"/>
      <c r="V134" s="73"/>
      <c r="W134" s="73"/>
      <c r="X134" s="73"/>
      <c r="Y134" s="73"/>
    </row>
    <row r="135" spans="1:25" s="15" customFormat="1" ht="16.5" thickBot="1" x14ac:dyDescent="0.3">
      <c r="A135" s="74" t="s">
        <v>4</v>
      </c>
      <c r="B135" s="75">
        <v>182961.59283223999</v>
      </c>
      <c r="C135" s="75">
        <v>328667.33892797306</v>
      </c>
      <c r="D135" s="75">
        <v>132317.306137785</v>
      </c>
      <c r="E135" s="75">
        <v>103440.78439394</v>
      </c>
      <c r="F135" s="75">
        <v>731032.41116671986</v>
      </c>
      <c r="G135" s="75">
        <v>-16354.611125218002</v>
      </c>
      <c r="H135" s="75">
        <v>731032.41116672149</v>
      </c>
      <c r="I135" s="75">
        <v>1.3096723705530167E-9</v>
      </c>
      <c r="J135" s="75">
        <v>0</v>
      </c>
      <c r="K135" s="75">
        <v>518.95770055200001</v>
      </c>
      <c r="L135" s="75">
        <v>3065.2954599260001</v>
      </c>
      <c r="M135" s="75">
        <v>6008.2895442000008</v>
      </c>
      <c r="N135" s="75">
        <v>8330.3077474270012</v>
      </c>
      <c r="O135" s="75">
        <v>-1262.2349572509997</v>
      </c>
      <c r="P135" s="75">
        <v>8330.3077474241527</v>
      </c>
      <c r="Q135" s="75">
        <v>-2.8486208947242631E-9</v>
      </c>
      <c r="R135" s="75">
        <v>0</v>
      </c>
      <c r="S135" s="75">
        <v>0</v>
      </c>
      <c r="T135" s="75">
        <v>0</v>
      </c>
      <c r="U135" s="75">
        <v>0</v>
      </c>
      <c r="V135" s="75">
        <v>0</v>
      </c>
      <c r="W135" s="75">
        <v>0</v>
      </c>
      <c r="X135" s="75">
        <v>0</v>
      </c>
      <c r="Y135" s="75">
        <v>0</v>
      </c>
    </row>
    <row r="136" spans="1:25" ht="23.25" x14ac:dyDescent="0.35">
      <c r="N136" s="76"/>
    </row>
    <row r="137" spans="1:25" ht="23.25" x14ac:dyDescent="0.35">
      <c r="N137" s="76"/>
    </row>
    <row r="138" spans="1:25" ht="23.25" x14ac:dyDescent="0.35">
      <c r="N138" s="76"/>
    </row>
    <row r="139" spans="1:25" ht="23.25" x14ac:dyDescent="0.35">
      <c r="N139" s="76"/>
    </row>
    <row r="140" spans="1:25" ht="23.25" x14ac:dyDescent="0.35">
      <c r="N140" s="76"/>
    </row>
    <row r="141" spans="1:25" ht="23.25" x14ac:dyDescent="0.35">
      <c r="N141" s="76"/>
    </row>
    <row r="142" spans="1:25" ht="23.25" x14ac:dyDescent="0.35">
      <c r="N142" s="76"/>
    </row>
    <row r="143" spans="1:25" ht="23.25" x14ac:dyDescent="0.35">
      <c r="N143" s="76"/>
    </row>
    <row r="144" spans="1:25" ht="23.25" x14ac:dyDescent="0.35">
      <c r="N144" s="76"/>
    </row>
    <row r="145" spans="1:25" ht="23.25" x14ac:dyDescent="0.35">
      <c r="N145" s="76"/>
    </row>
    <row r="146" spans="1:25" ht="12.75" thickBot="1" x14ac:dyDescent="0.25"/>
    <row r="147" spans="1:25" ht="24.75" customHeight="1" thickBot="1" x14ac:dyDescent="0.25">
      <c r="A147" s="68"/>
      <c r="B147" s="151" t="s">
        <v>168</v>
      </c>
      <c r="C147" s="152"/>
      <c r="D147" s="152"/>
      <c r="E147" s="152"/>
      <c r="F147" s="152"/>
      <c r="G147" s="152"/>
      <c r="H147" s="152"/>
      <c r="I147" s="153"/>
      <c r="J147" s="154" t="s">
        <v>109</v>
      </c>
      <c r="K147" s="154"/>
      <c r="L147" s="154"/>
      <c r="M147" s="154"/>
      <c r="N147" s="154"/>
      <c r="O147" s="154"/>
      <c r="P147" s="154"/>
      <c r="Q147" s="154"/>
      <c r="R147" s="150" t="s">
        <v>111</v>
      </c>
      <c r="S147" s="150"/>
      <c r="T147" s="150"/>
      <c r="U147" s="150"/>
      <c r="V147" s="150"/>
      <c r="W147" s="150"/>
      <c r="X147" s="150"/>
      <c r="Y147" s="150"/>
    </row>
    <row r="148" spans="1:25" ht="114" customHeight="1" thickBot="1" x14ac:dyDescent="0.25">
      <c r="A148" s="69">
        <v>2020</v>
      </c>
      <c r="B148" s="53" t="s">
        <v>106</v>
      </c>
      <c r="C148" s="53" t="s">
        <v>105</v>
      </c>
      <c r="D148" s="53" t="s">
        <v>102</v>
      </c>
      <c r="E148" s="53" t="s">
        <v>99</v>
      </c>
      <c r="F148" s="53" t="s">
        <v>103</v>
      </c>
      <c r="G148" s="53" t="s">
        <v>101</v>
      </c>
      <c r="H148" s="53" t="s">
        <v>107</v>
      </c>
      <c r="I148" s="53" t="s">
        <v>110</v>
      </c>
      <c r="J148" s="53" t="s">
        <v>106</v>
      </c>
      <c r="K148" s="53" t="s">
        <v>105</v>
      </c>
      <c r="L148" s="53" t="s">
        <v>102</v>
      </c>
      <c r="M148" s="53" t="s">
        <v>169</v>
      </c>
      <c r="N148" s="53" t="s">
        <v>103</v>
      </c>
      <c r="O148" s="53" t="s">
        <v>101</v>
      </c>
      <c r="P148" s="53" t="s">
        <v>107</v>
      </c>
      <c r="Q148" s="53" t="s">
        <v>110</v>
      </c>
      <c r="R148" s="53" t="s">
        <v>106</v>
      </c>
      <c r="S148" s="53" t="s">
        <v>105</v>
      </c>
      <c r="T148" s="53" t="s">
        <v>102</v>
      </c>
      <c r="U148" s="53" t="s">
        <v>169</v>
      </c>
      <c r="V148" s="53" t="s">
        <v>103</v>
      </c>
      <c r="W148" s="53" t="s">
        <v>101</v>
      </c>
      <c r="X148" s="53" t="s">
        <v>107</v>
      </c>
      <c r="Y148" s="53" t="s">
        <v>110</v>
      </c>
    </row>
    <row r="149" spans="1:25" ht="16.5" thickBot="1" x14ac:dyDescent="0.25">
      <c r="A149" s="70" t="s">
        <v>41</v>
      </c>
      <c r="B149" s="55">
        <v>1181.808737311</v>
      </c>
      <c r="C149" s="55">
        <v>3315.7058548290001</v>
      </c>
      <c r="D149" s="56">
        <v>1063.9410294510001</v>
      </c>
      <c r="E149" s="57">
        <v>1500.7569551829999</v>
      </c>
      <c r="F149" s="57">
        <v>6823.6394683880008</v>
      </c>
      <c r="G149" s="55">
        <v>-238.573108386</v>
      </c>
      <c r="H149" s="57">
        <v>6823.63946838633</v>
      </c>
      <c r="I149" s="57">
        <v>-1.6707417671568692E-9</v>
      </c>
      <c r="J149" s="55">
        <v>0</v>
      </c>
      <c r="K149" s="56">
        <v>0</v>
      </c>
      <c r="L149" s="56">
        <v>0</v>
      </c>
      <c r="M149" s="55">
        <v>0</v>
      </c>
      <c r="N149" s="57">
        <v>0</v>
      </c>
      <c r="O149" s="57">
        <v>0</v>
      </c>
      <c r="P149" s="57">
        <v>0</v>
      </c>
      <c r="Q149" s="55">
        <v>0</v>
      </c>
      <c r="R149" s="71"/>
      <c r="S149" s="72"/>
      <c r="T149" s="71"/>
      <c r="U149" s="73"/>
      <c r="V149" s="73"/>
      <c r="W149" s="73"/>
      <c r="X149" s="73"/>
      <c r="Y149" s="73"/>
    </row>
    <row r="150" spans="1:25" ht="16.5" thickBot="1" x14ac:dyDescent="0.25">
      <c r="A150" s="70" t="s">
        <v>45</v>
      </c>
      <c r="B150" s="55">
        <v>3452.1870835770001</v>
      </c>
      <c r="C150" s="55">
        <v>2868.9801172959997</v>
      </c>
      <c r="D150" s="56">
        <v>2721.6519823009999</v>
      </c>
      <c r="E150" s="57">
        <v>1549.2550723930001</v>
      </c>
      <c r="F150" s="57">
        <v>10592.074255567</v>
      </c>
      <c r="G150" s="55">
        <v>0</v>
      </c>
      <c r="H150" s="57">
        <v>10592.0742555664</v>
      </c>
      <c r="I150" s="57">
        <v>-6.0026650317013264E-10</v>
      </c>
      <c r="J150" s="55">
        <v>0</v>
      </c>
      <c r="K150" s="56">
        <v>0</v>
      </c>
      <c r="L150" s="56">
        <v>0</v>
      </c>
      <c r="M150" s="55">
        <v>0</v>
      </c>
      <c r="N150" s="57">
        <v>0</v>
      </c>
      <c r="O150" s="57">
        <v>0</v>
      </c>
      <c r="P150" s="57">
        <v>0</v>
      </c>
      <c r="Q150" s="55">
        <v>0</v>
      </c>
      <c r="R150" s="71"/>
      <c r="S150" s="72"/>
      <c r="T150" s="71"/>
      <c r="U150" s="73"/>
      <c r="V150" s="73"/>
      <c r="W150" s="73"/>
      <c r="X150" s="73"/>
      <c r="Y150" s="73"/>
    </row>
    <row r="151" spans="1:25" ht="16.5" thickBot="1" x14ac:dyDescent="0.25">
      <c r="A151" s="70" t="s">
        <v>48</v>
      </c>
      <c r="B151" s="55">
        <v>1305.9096351130001</v>
      </c>
      <c r="C151" s="55">
        <v>1093.5698723900002</v>
      </c>
      <c r="D151" s="56">
        <v>466.70860816700008</v>
      </c>
      <c r="E151" s="57">
        <v>379.82066234500007</v>
      </c>
      <c r="F151" s="57">
        <v>3157.6432382860007</v>
      </c>
      <c r="G151" s="55">
        <v>-88.365539728999991</v>
      </c>
      <c r="H151" s="57">
        <v>3157.6432382871299</v>
      </c>
      <c r="I151" s="57">
        <v>1.1291376722510904E-9</v>
      </c>
      <c r="J151" s="55">
        <v>0</v>
      </c>
      <c r="K151" s="56">
        <v>0</v>
      </c>
      <c r="L151" s="56">
        <v>0</v>
      </c>
      <c r="M151" s="55">
        <v>0</v>
      </c>
      <c r="N151" s="57">
        <v>0</v>
      </c>
      <c r="O151" s="57">
        <v>0</v>
      </c>
      <c r="P151" s="57">
        <v>0</v>
      </c>
      <c r="Q151" s="55">
        <v>0</v>
      </c>
      <c r="R151" s="71"/>
      <c r="S151" s="72"/>
      <c r="T151" s="71"/>
      <c r="U151" s="73"/>
      <c r="V151" s="73"/>
      <c r="W151" s="73"/>
      <c r="X151" s="73"/>
      <c r="Y151" s="73"/>
    </row>
    <row r="152" spans="1:25" ht="16.5" thickBot="1" x14ac:dyDescent="0.25">
      <c r="A152" s="70" t="s">
        <v>121</v>
      </c>
      <c r="B152" s="55">
        <v>1738.3597034499999</v>
      </c>
      <c r="C152" s="55">
        <v>1836.9959444640003</v>
      </c>
      <c r="D152" s="56">
        <v>1224.8983459179999</v>
      </c>
      <c r="E152" s="57">
        <v>2137.439044875</v>
      </c>
      <c r="F152" s="57">
        <v>6519.5533310510009</v>
      </c>
      <c r="G152" s="55">
        <v>-418.13970765599998</v>
      </c>
      <c r="H152" s="57">
        <v>6519.5533310455994</v>
      </c>
      <c r="I152" s="57">
        <v>-5.4014890338294208E-9</v>
      </c>
      <c r="J152" s="55">
        <v>0</v>
      </c>
      <c r="K152" s="56">
        <v>72.425878822000001</v>
      </c>
      <c r="L152" s="56">
        <v>526.70556209999995</v>
      </c>
      <c r="M152" s="55">
        <v>1052.4563288410002</v>
      </c>
      <c r="N152" s="57">
        <v>1624.708631468</v>
      </c>
      <c r="O152" s="57">
        <v>-26.879138295000001</v>
      </c>
      <c r="P152" s="57">
        <v>1624.7086314669975</v>
      </c>
      <c r="Q152" s="55">
        <v>-1.0024905350292102E-9</v>
      </c>
      <c r="R152" s="71"/>
      <c r="S152" s="72"/>
      <c r="T152" s="71"/>
      <c r="U152" s="73"/>
      <c r="V152" s="73"/>
      <c r="W152" s="73"/>
      <c r="X152" s="73"/>
      <c r="Y152" s="73"/>
    </row>
    <row r="153" spans="1:25" ht="16.5" thickBot="1" x14ac:dyDescent="0.25">
      <c r="A153" s="70" t="s">
        <v>122</v>
      </c>
      <c r="B153" s="55">
        <v>2306.4653872029994</v>
      </c>
      <c r="C153" s="55">
        <v>1802.1273025329999</v>
      </c>
      <c r="D153" s="56">
        <v>1445.4588649579998</v>
      </c>
      <c r="E153" s="57">
        <v>864.49753569500012</v>
      </c>
      <c r="F153" s="57">
        <v>6222.2702020329998</v>
      </c>
      <c r="G153" s="55">
        <v>-196.27888835600001</v>
      </c>
      <c r="H153" s="57">
        <v>6222.2702020289598</v>
      </c>
      <c r="I153" s="57">
        <v>-4.0399754652753472E-9</v>
      </c>
      <c r="J153" s="55">
        <v>0</v>
      </c>
      <c r="K153" s="56">
        <v>0</v>
      </c>
      <c r="L153" s="56">
        <v>0</v>
      </c>
      <c r="M153" s="55">
        <v>0</v>
      </c>
      <c r="N153" s="57">
        <v>0</v>
      </c>
      <c r="O153" s="57">
        <v>0</v>
      </c>
      <c r="P153" s="57">
        <v>0</v>
      </c>
      <c r="Q153" s="55">
        <v>0</v>
      </c>
      <c r="R153" s="71"/>
      <c r="S153" s="72"/>
      <c r="T153" s="71"/>
      <c r="U153" s="73"/>
      <c r="V153" s="73"/>
      <c r="W153" s="73"/>
      <c r="X153" s="73"/>
      <c r="Y153" s="73"/>
    </row>
    <row r="154" spans="1:25" ht="16.5" thickBot="1" x14ac:dyDescent="0.25">
      <c r="A154" s="70" t="s">
        <v>123</v>
      </c>
      <c r="B154" s="55">
        <v>3726.2611547669994</v>
      </c>
      <c r="C154" s="55">
        <v>4148.7392204639991</v>
      </c>
      <c r="D154" s="56">
        <v>1453.9933450859999</v>
      </c>
      <c r="E154" s="57">
        <v>1377.0811027520001</v>
      </c>
      <c r="F154" s="57">
        <v>7915.4432020309987</v>
      </c>
      <c r="G154" s="55">
        <v>-2790.631621038</v>
      </c>
      <c r="H154" s="57">
        <v>7915.4432020300801</v>
      </c>
      <c r="I154" s="57">
        <v>-9.1858964879065752E-10</v>
      </c>
      <c r="J154" s="55">
        <v>0</v>
      </c>
      <c r="K154" s="56">
        <v>0</v>
      </c>
      <c r="L154" s="56">
        <v>0</v>
      </c>
      <c r="M154" s="55">
        <v>0</v>
      </c>
      <c r="N154" s="57">
        <v>0</v>
      </c>
      <c r="O154" s="57">
        <v>0</v>
      </c>
      <c r="P154" s="57">
        <v>0</v>
      </c>
      <c r="Q154" s="55">
        <v>0</v>
      </c>
      <c r="R154" s="71"/>
      <c r="S154" s="72"/>
      <c r="T154" s="71"/>
      <c r="U154" s="73"/>
      <c r="V154" s="73"/>
      <c r="W154" s="73"/>
      <c r="X154" s="73"/>
      <c r="Y154" s="73"/>
    </row>
    <row r="155" spans="1:25" ht="16.5" thickBot="1" x14ac:dyDescent="0.25">
      <c r="A155" s="70" t="s">
        <v>52</v>
      </c>
      <c r="B155" s="55">
        <v>2483.007416771</v>
      </c>
      <c r="C155" s="55">
        <v>3702.747118456999</v>
      </c>
      <c r="D155" s="56">
        <v>1760.643009781</v>
      </c>
      <c r="E155" s="57">
        <v>1530.430504423</v>
      </c>
      <c r="F155" s="57">
        <v>9476.8280494319988</v>
      </c>
      <c r="G155" s="55">
        <v>0</v>
      </c>
      <c r="H155" s="57">
        <v>9476.8280494263799</v>
      </c>
      <c r="I155" s="57">
        <v>-5.6188582675531507E-9</v>
      </c>
      <c r="J155" s="55">
        <v>0</v>
      </c>
      <c r="K155" s="56">
        <v>0</v>
      </c>
      <c r="L155" s="56">
        <v>0</v>
      </c>
      <c r="M155" s="55">
        <v>0</v>
      </c>
      <c r="N155" s="57">
        <v>0</v>
      </c>
      <c r="O155" s="57">
        <v>0</v>
      </c>
      <c r="P155" s="57">
        <v>0</v>
      </c>
      <c r="Q155" s="55">
        <v>0</v>
      </c>
      <c r="R155" s="71"/>
      <c r="S155" s="72"/>
      <c r="T155" s="71"/>
      <c r="U155" s="73"/>
      <c r="V155" s="73"/>
      <c r="W155" s="73"/>
      <c r="X155" s="73"/>
      <c r="Y155" s="73"/>
    </row>
    <row r="156" spans="1:25" ht="16.5" thickBot="1" x14ac:dyDescent="0.25">
      <c r="A156" s="70" t="s">
        <v>56</v>
      </c>
      <c r="B156" s="55">
        <v>1889.9292395370003</v>
      </c>
      <c r="C156" s="55">
        <v>2658.9046614230006</v>
      </c>
      <c r="D156" s="56">
        <v>1702.0187532689999</v>
      </c>
      <c r="E156" s="57">
        <v>1833.6161124319999</v>
      </c>
      <c r="F156" s="57">
        <v>8084.4687666610007</v>
      </c>
      <c r="G156" s="55">
        <v>0</v>
      </c>
      <c r="H156" s="57">
        <v>8084.4687666598402</v>
      </c>
      <c r="I156" s="57">
        <v>-1.1605152394622564E-9</v>
      </c>
      <c r="J156" s="55">
        <v>0</v>
      </c>
      <c r="K156" s="56">
        <v>0</v>
      </c>
      <c r="L156" s="56">
        <v>0</v>
      </c>
      <c r="M156" s="55">
        <v>0</v>
      </c>
      <c r="N156" s="57">
        <v>0</v>
      </c>
      <c r="O156" s="57">
        <v>0</v>
      </c>
      <c r="P156" s="57">
        <v>0</v>
      </c>
      <c r="Q156" s="55">
        <v>0</v>
      </c>
      <c r="R156" s="71"/>
      <c r="S156" s="72"/>
      <c r="T156" s="71"/>
      <c r="U156" s="73"/>
      <c r="V156" s="73"/>
      <c r="W156" s="73"/>
      <c r="X156" s="73"/>
      <c r="Y156" s="73"/>
    </row>
    <row r="157" spans="1:25" ht="16.5" thickBot="1" x14ac:dyDescent="0.25">
      <c r="A157" s="70" t="s">
        <v>58</v>
      </c>
      <c r="B157" s="55">
        <v>1389.816081915</v>
      </c>
      <c r="C157" s="55">
        <v>1261.8252872349999</v>
      </c>
      <c r="D157" s="56">
        <v>970.37265033199992</v>
      </c>
      <c r="E157" s="57">
        <v>545.82639118299994</v>
      </c>
      <c r="F157" s="57">
        <v>4167.8404106649996</v>
      </c>
      <c r="G157" s="55">
        <v>0</v>
      </c>
      <c r="H157" s="57">
        <v>4167.8404106707494</v>
      </c>
      <c r="I157" s="57">
        <v>5.7498255046084523E-9</v>
      </c>
      <c r="J157" s="55">
        <v>0</v>
      </c>
      <c r="K157" s="56">
        <v>0</v>
      </c>
      <c r="L157" s="56">
        <v>0</v>
      </c>
      <c r="M157" s="55">
        <v>0</v>
      </c>
      <c r="N157" s="57">
        <v>0</v>
      </c>
      <c r="O157" s="57">
        <v>0</v>
      </c>
      <c r="P157" s="57">
        <v>0</v>
      </c>
      <c r="Q157" s="55">
        <v>0</v>
      </c>
      <c r="R157" s="71"/>
      <c r="S157" s="72"/>
      <c r="T157" s="71"/>
      <c r="U157" s="73"/>
      <c r="V157" s="73"/>
      <c r="W157" s="73"/>
      <c r="X157" s="73"/>
      <c r="Y157" s="73"/>
    </row>
    <row r="158" spans="1:25" ht="16.5" thickBot="1" x14ac:dyDescent="0.25">
      <c r="A158" s="70" t="s">
        <v>59</v>
      </c>
      <c r="B158" s="55">
        <v>2251.5986492050001</v>
      </c>
      <c r="C158" s="55">
        <v>1093.8864019860002</v>
      </c>
      <c r="D158" s="56">
        <v>860.12682935400005</v>
      </c>
      <c r="E158" s="57">
        <v>1347.9798291500001</v>
      </c>
      <c r="F158" s="57">
        <v>5325.664749685001</v>
      </c>
      <c r="G158" s="55">
        <v>-227.92696001000002</v>
      </c>
      <c r="H158" s="57">
        <v>5325.6647496851801</v>
      </c>
      <c r="I158" s="57">
        <v>1.7917045624926686E-10</v>
      </c>
      <c r="J158" s="55">
        <v>0</v>
      </c>
      <c r="K158" s="56">
        <v>0</v>
      </c>
      <c r="L158" s="56">
        <v>0</v>
      </c>
      <c r="M158" s="55">
        <v>0</v>
      </c>
      <c r="N158" s="57">
        <v>0</v>
      </c>
      <c r="O158" s="57">
        <v>0</v>
      </c>
      <c r="P158" s="57">
        <v>0</v>
      </c>
      <c r="Q158" s="55">
        <v>0</v>
      </c>
      <c r="R158" s="71"/>
      <c r="S158" s="72"/>
      <c r="T158" s="71"/>
      <c r="U158" s="73"/>
      <c r="V158" s="73"/>
      <c r="W158" s="73"/>
      <c r="X158" s="73"/>
      <c r="Y158" s="73"/>
    </row>
    <row r="159" spans="1:25" ht="16.5" thickBot="1" x14ac:dyDescent="0.25">
      <c r="A159" s="70" t="s">
        <v>62</v>
      </c>
      <c r="B159" s="55">
        <v>2998.7955421010006</v>
      </c>
      <c r="C159" s="55">
        <v>3835.7780998429994</v>
      </c>
      <c r="D159" s="56">
        <v>3602.2140716530002</v>
      </c>
      <c r="E159" s="57">
        <v>1886.9398542460001</v>
      </c>
      <c r="F159" s="57">
        <v>12323.727567843001</v>
      </c>
      <c r="G159" s="55">
        <v>0</v>
      </c>
      <c r="H159" s="57">
        <v>12323.7275678408</v>
      </c>
      <c r="I159" s="57">
        <v>-2.2009771782904863E-9</v>
      </c>
      <c r="J159" s="55">
        <v>0</v>
      </c>
      <c r="K159" s="56">
        <v>0</v>
      </c>
      <c r="L159" s="56">
        <v>0</v>
      </c>
      <c r="M159" s="55">
        <v>0</v>
      </c>
      <c r="N159" s="57">
        <v>0</v>
      </c>
      <c r="O159" s="57">
        <v>0</v>
      </c>
      <c r="P159" s="57">
        <v>0</v>
      </c>
      <c r="Q159" s="55">
        <v>0</v>
      </c>
      <c r="R159" s="71"/>
      <c r="S159" s="72"/>
      <c r="T159" s="71"/>
      <c r="U159" s="73"/>
      <c r="V159" s="73"/>
      <c r="W159" s="73"/>
      <c r="X159" s="73"/>
      <c r="Y159" s="73"/>
    </row>
    <row r="160" spans="1:25" ht="16.5" thickBot="1" x14ac:dyDescent="0.25">
      <c r="A160" s="70" t="s">
        <v>63</v>
      </c>
      <c r="B160" s="55">
        <v>3248.142871909</v>
      </c>
      <c r="C160" s="55">
        <v>6283.1998822589994</v>
      </c>
      <c r="D160" s="56">
        <v>4205.7708682559996</v>
      </c>
      <c r="E160" s="57">
        <v>1664.612648974</v>
      </c>
      <c r="F160" s="57">
        <v>14558.135717082998</v>
      </c>
      <c r="G160" s="55">
        <v>-843.59055431499996</v>
      </c>
      <c r="H160" s="57">
        <v>14558.1357170805</v>
      </c>
      <c r="I160" s="57">
        <v>-2.4974724510684609E-9</v>
      </c>
      <c r="J160" s="55">
        <v>0</v>
      </c>
      <c r="K160" s="56">
        <v>0</v>
      </c>
      <c r="L160" s="56">
        <v>0</v>
      </c>
      <c r="M160" s="55">
        <v>0</v>
      </c>
      <c r="N160" s="57">
        <v>0</v>
      </c>
      <c r="O160" s="57">
        <v>0</v>
      </c>
      <c r="P160" s="57">
        <v>0</v>
      </c>
      <c r="Q160" s="55">
        <v>0</v>
      </c>
      <c r="R160" s="71"/>
      <c r="S160" s="72"/>
      <c r="T160" s="71"/>
      <c r="U160" s="73"/>
      <c r="V160" s="73"/>
      <c r="W160" s="73"/>
      <c r="X160" s="73"/>
      <c r="Y160" s="73"/>
    </row>
    <row r="161" spans="1:25" ht="16.5" thickBot="1" x14ac:dyDescent="0.25">
      <c r="A161" s="70" t="s">
        <v>124</v>
      </c>
      <c r="B161" s="55">
        <v>7984.7280550620007</v>
      </c>
      <c r="C161" s="55">
        <v>12027.402661639</v>
      </c>
      <c r="D161" s="56">
        <v>8456.5402150949976</v>
      </c>
      <c r="E161" s="57">
        <v>3727.1210799089999</v>
      </c>
      <c r="F161" s="57">
        <v>28615.728589639999</v>
      </c>
      <c r="G161" s="55">
        <v>-3580.0634220649999</v>
      </c>
      <c r="H161" s="57">
        <v>28615.728589640301</v>
      </c>
      <c r="I161" s="57">
        <v>3.0195224098861217E-10</v>
      </c>
      <c r="J161" s="55">
        <v>0</v>
      </c>
      <c r="K161" s="56">
        <v>0</v>
      </c>
      <c r="L161" s="56">
        <v>0</v>
      </c>
      <c r="M161" s="55">
        <v>0</v>
      </c>
      <c r="N161" s="57">
        <v>0</v>
      </c>
      <c r="O161" s="57">
        <v>0</v>
      </c>
      <c r="P161" s="57">
        <v>0</v>
      </c>
      <c r="Q161" s="55">
        <v>0</v>
      </c>
      <c r="R161" s="71"/>
      <c r="S161" s="72"/>
      <c r="T161" s="71"/>
      <c r="U161" s="73"/>
      <c r="V161" s="73"/>
      <c r="W161" s="73"/>
      <c r="X161" s="73"/>
      <c r="Y161" s="73"/>
    </row>
    <row r="162" spans="1:25" ht="16.5" thickBot="1" x14ac:dyDescent="0.25">
      <c r="A162" s="70" t="s">
        <v>65</v>
      </c>
      <c r="B162" s="55">
        <v>4202.0156951590006</v>
      </c>
      <c r="C162" s="55">
        <v>9601.6439501099976</v>
      </c>
      <c r="D162" s="56">
        <v>8605.5750916309989</v>
      </c>
      <c r="E162" s="57">
        <v>3623.059853964</v>
      </c>
      <c r="F162" s="57">
        <v>24557.701382724998</v>
      </c>
      <c r="G162" s="55">
        <v>-1474.5932081389999</v>
      </c>
      <c r="H162" s="57">
        <v>24557.701382726798</v>
      </c>
      <c r="I162" s="57">
        <v>1.8007995095103979E-9</v>
      </c>
      <c r="J162" s="55">
        <v>0</v>
      </c>
      <c r="K162" s="56">
        <v>0</v>
      </c>
      <c r="L162" s="56">
        <v>0</v>
      </c>
      <c r="M162" s="55">
        <v>0</v>
      </c>
      <c r="N162" s="57">
        <v>0</v>
      </c>
      <c r="O162" s="57">
        <v>0</v>
      </c>
      <c r="P162" s="57">
        <v>0</v>
      </c>
      <c r="Q162" s="55">
        <v>0</v>
      </c>
      <c r="R162" s="71"/>
      <c r="S162" s="72"/>
      <c r="T162" s="71"/>
      <c r="U162" s="73"/>
      <c r="V162" s="73"/>
      <c r="W162" s="73"/>
      <c r="X162" s="73"/>
      <c r="Y162" s="73"/>
    </row>
    <row r="163" spans="1:25" ht="16.5" thickBot="1" x14ac:dyDescent="0.25">
      <c r="A163" s="70" t="s">
        <v>66</v>
      </c>
      <c r="B163" s="55">
        <v>4359.782307466</v>
      </c>
      <c r="C163" s="55">
        <v>10194.066332213002</v>
      </c>
      <c r="D163" s="56">
        <v>5896.814605141999</v>
      </c>
      <c r="E163" s="57">
        <v>2477.9772814429998</v>
      </c>
      <c r="F163" s="57">
        <v>17762.168264534001</v>
      </c>
      <c r="G163" s="55">
        <v>-5166.4722617300004</v>
      </c>
      <c r="H163" s="57">
        <v>17762.168264530199</v>
      </c>
      <c r="I163" s="57">
        <v>-3.80168785341084E-9</v>
      </c>
      <c r="J163" s="55">
        <v>0</v>
      </c>
      <c r="K163" s="56">
        <v>354.20350142899997</v>
      </c>
      <c r="L163" s="56">
        <v>2263.6463544359999</v>
      </c>
      <c r="M163" s="55">
        <v>4201.977854617001</v>
      </c>
      <c r="N163" s="57">
        <v>5460.9424132800013</v>
      </c>
      <c r="O163" s="57">
        <v>-1358.8852972019999</v>
      </c>
      <c r="P163" s="57">
        <v>5460.9424132802278</v>
      </c>
      <c r="Q163" s="55">
        <v>2.2646418074145913E-10</v>
      </c>
      <c r="R163" s="71">
        <v>0</v>
      </c>
      <c r="S163" s="72">
        <v>2570.5770000000002</v>
      </c>
      <c r="T163" s="71">
        <v>0</v>
      </c>
      <c r="U163" s="73">
        <v>0</v>
      </c>
      <c r="V163" s="73">
        <f>+S163+T163</f>
        <v>2570.5770000000002</v>
      </c>
      <c r="W163" s="73">
        <v>0</v>
      </c>
      <c r="X163" s="73">
        <f>+V163</f>
        <v>2570.5770000000002</v>
      </c>
      <c r="Y163" s="73">
        <f>+V163-X163</f>
        <v>0</v>
      </c>
    </row>
    <row r="164" spans="1:25" ht="16.5" thickBot="1" x14ac:dyDescent="0.25">
      <c r="A164" s="70" t="s">
        <v>67</v>
      </c>
      <c r="B164" s="55">
        <v>2897.4121627979998</v>
      </c>
      <c r="C164" s="55">
        <v>5997.551615356002</v>
      </c>
      <c r="D164" s="56">
        <v>4051.0724279559995</v>
      </c>
      <c r="E164" s="57">
        <v>1878.5209983320001</v>
      </c>
      <c r="F164" s="57">
        <v>14340.129213746002</v>
      </c>
      <c r="G164" s="55">
        <v>-484.42799069599999</v>
      </c>
      <c r="H164" s="57">
        <v>14340.129213746301</v>
      </c>
      <c r="I164" s="57">
        <v>2.9831426218152046E-10</v>
      </c>
      <c r="J164" s="55">
        <v>0</v>
      </c>
      <c r="K164" s="56">
        <v>0</v>
      </c>
      <c r="L164" s="56">
        <v>0</v>
      </c>
      <c r="M164" s="55">
        <v>0</v>
      </c>
      <c r="N164" s="57">
        <v>0</v>
      </c>
      <c r="O164" s="57">
        <v>0</v>
      </c>
      <c r="P164" s="57">
        <v>0</v>
      </c>
      <c r="Q164" s="55">
        <v>0</v>
      </c>
      <c r="R164" s="71"/>
      <c r="S164" s="72"/>
      <c r="T164" s="71"/>
      <c r="U164" s="73"/>
      <c r="V164" s="73"/>
      <c r="W164" s="73"/>
      <c r="X164" s="73"/>
      <c r="Y164" s="73"/>
    </row>
    <row r="165" spans="1:25" ht="16.5" thickBot="1" x14ac:dyDescent="0.25">
      <c r="A165" s="70" t="s">
        <v>68</v>
      </c>
      <c r="B165" s="55">
        <v>2040.2903784300001</v>
      </c>
      <c r="C165" s="55">
        <v>1610.9590907800005</v>
      </c>
      <c r="D165" s="56">
        <v>1411.9956340189999</v>
      </c>
      <c r="E165" s="57">
        <v>1156.2722895070001</v>
      </c>
      <c r="F165" s="57">
        <v>6219.5173927360011</v>
      </c>
      <c r="G165" s="55">
        <v>0</v>
      </c>
      <c r="H165" s="57">
        <v>6219.5173927385104</v>
      </c>
      <c r="I165" s="57">
        <v>2.509295882191509E-9</v>
      </c>
      <c r="J165" s="55">
        <v>0</v>
      </c>
      <c r="K165" s="56">
        <v>0</v>
      </c>
      <c r="L165" s="56">
        <v>0</v>
      </c>
      <c r="M165" s="55">
        <v>0</v>
      </c>
      <c r="N165" s="57">
        <v>0</v>
      </c>
      <c r="O165" s="57">
        <v>0</v>
      </c>
      <c r="P165" s="57">
        <v>0</v>
      </c>
      <c r="Q165" s="55">
        <v>0</v>
      </c>
      <c r="R165" s="71"/>
      <c r="S165" s="72"/>
      <c r="T165" s="71"/>
      <c r="U165" s="73"/>
      <c r="V165" s="73"/>
      <c r="W165" s="73"/>
      <c r="X165" s="73"/>
      <c r="Y165" s="73"/>
    </row>
    <row r="166" spans="1:25" ht="16.5" thickBot="1" x14ac:dyDescent="0.25">
      <c r="A166" s="70" t="s">
        <v>92</v>
      </c>
      <c r="B166" s="55">
        <v>2069.1964780759999</v>
      </c>
      <c r="C166" s="55">
        <v>2005.2993407179999</v>
      </c>
      <c r="D166" s="56">
        <v>1216.9093187789999</v>
      </c>
      <c r="E166" s="57">
        <v>1017.2514455</v>
      </c>
      <c r="F166" s="57">
        <v>6116.2924867940001</v>
      </c>
      <c r="G166" s="55">
        <v>-192.36409627899999</v>
      </c>
      <c r="H166" s="57">
        <v>6116.2924867966503</v>
      </c>
      <c r="I166" s="57">
        <v>2.6502675609663129E-9</v>
      </c>
      <c r="J166" s="55">
        <v>0</v>
      </c>
      <c r="K166" s="56">
        <v>0</v>
      </c>
      <c r="L166" s="56">
        <v>0</v>
      </c>
      <c r="M166" s="55">
        <v>0</v>
      </c>
      <c r="N166" s="57">
        <v>0</v>
      </c>
      <c r="O166" s="57">
        <v>0</v>
      </c>
      <c r="P166" s="57">
        <v>0</v>
      </c>
      <c r="Q166" s="55">
        <v>0</v>
      </c>
      <c r="R166" s="71"/>
      <c r="S166" s="72"/>
      <c r="T166" s="71"/>
      <c r="U166" s="73"/>
      <c r="V166" s="73"/>
      <c r="W166" s="73"/>
      <c r="X166" s="73"/>
      <c r="Y166" s="73"/>
    </row>
    <row r="167" spans="1:25" ht="16.5" thickBot="1" x14ac:dyDescent="0.25">
      <c r="A167" s="70" t="s">
        <v>70</v>
      </c>
      <c r="B167" s="55">
        <v>3337.3720901879997</v>
      </c>
      <c r="C167" s="55">
        <v>2559.7250760540005</v>
      </c>
      <c r="D167" s="56">
        <v>1089.925589342</v>
      </c>
      <c r="E167" s="57">
        <v>970.88571638300004</v>
      </c>
      <c r="F167" s="57">
        <v>7957.908471967</v>
      </c>
      <c r="G167" s="55">
        <v>0</v>
      </c>
      <c r="H167" s="57">
        <v>7957.9084719692601</v>
      </c>
      <c r="I167" s="57">
        <v>2.2600943339057267E-9</v>
      </c>
      <c r="J167" s="55">
        <v>0</v>
      </c>
      <c r="K167" s="56">
        <v>0</v>
      </c>
      <c r="L167" s="56">
        <v>0</v>
      </c>
      <c r="M167" s="55">
        <v>0</v>
      </c>
      <c r="N167" s="57">
        <v>0</v>
      </c>
      <c r="O167" s="57">
        <v>0</v>
      </c>
      <c r="P167" s="57">
        <v>0</v>
      </c>
      <c r="Q167" s="55">
        <v>0</v>
      </c>
      <c r="R167" s="71"/>
      <c r="S167" s="72"/>
      <c r="T167" s="71"/>
      <c r="U167" s="73"/>
      <c r="V167" s="73"/>
      <c r="W167" s="73"/>
      <c r="X167" s="73"/>
      <c r="Y167" s="73"/>
    </row>
    <row r="168" spans="1:25" ht="16.5" thickBot="1" x14ac:dyDescent="0.25">
      <c r="A168" s="70" t="s">
        <v>126</v>
      </c>
      <c r="B168" s="55">
        <v>8528.8664676320004</v>
      </c>
      <c r="C168" s="55">
        <v>5441.6127049850029</v>
      </c>
      <c r="D168" s="56">
        <v>3765.9758618839996</v>
      </c>
      <c r="E168" s="57">
        <v>2779.9085367899997</v>
      </c>
      <c r="F168" s="57">
        <v>20516.363571291004</v>
      </c>
      <c r="G168" s="55">
        <v>0</v>
      </c>
      <c r="H168" s="57">
        <v>20516.363571289799</v>
      </c>
      <c r="I168" s="57">
        <v>-1.204170985147357E-9</v>
      </c>
      <c r="J168" s="55">
        <v>0</v>
      </c>
      <c r="K168" s="56">
        <v>12.701632261</v>
      </c>
      <c r="L168" s="56">
        <v>33.207726072</v>
      </c>
      <c r="M168" s="55">
        <v>65.773755433000005</v>
      </c>
      <c r="N168" s="57">
        <v>111.68311376600001</v>
      </c>
      <c r="O168" s="57">
        <v>0</v>
      </c>
      <c r="P168" s="57">
        <v>111.68311376648717</v>
      </c>
      <c r="Q168" s="55">
        <v>4.8716231049183989E-10</v>
      </c>
      <c r="R168" s="55"/>
      <c r="S168" s="56"/>
      <c r="T168" s="55"/>
      <c r="U168" s="57"/>
      <c r="V168" s="57"/>
      <c r="W168" s="57"/>
      <c r="X168" s="57"/>
      <c r="Y168" s="57"/>
    </row>
    <row r="169" spans="1:25" ht="16.5" thickBot="1" x14ac:dyDescent="0.25">
      <c r="A169" s="70" t="s">
        <v>7</v>
      </c>
      <c r="B169" s="55">
        <v>3145.4140552060003</v>
      </c>
      <c r="C169" s="55">
        <v>1694.0725661050001</v>
      </c>
      <c r="D169" s="56">
        <v>1198.851663934</v>
      </c>
      <c r="E169" s="57">
        <v>914.35934045799979</v>
      </c>
      <c r="F169" s="57">
        <v>6929.2347338500003</v>
      </c>
      <c r="G169" s="55">
        <v>-23.462891852999995</v>
      </c>
      <c r="H169" s="57">
        <v>6929.2347338446498</v>
      </c>
      <c r="I169" s="57">
        <v>-5.3505573305301368E-9</v>
      </c>
      <c r="J169" s="55">
        <v>0</v>
      </c>
      <c r="K169" s="56">
        <v>0</v>
      </c>
      <c r="L169" s="56">
        <v>0</v>
      </c>
      <c r="M169" s="55">
        <v>0</v>
      </c>
      <c r="N169" s="57">
        <v>0</v>
      </c>
      <c r="O169" s="57">
        <v>0</v>
      </c>
      <c r="P169" s="57">
        <v>0</v>
      </c>
      <c r="Q169" s="55">
        <v>0</v>
      </c>
      <c r="R169" s="71"/>
      <c r="S169" s="72"/>
      <c r="T169" s="71"/>
      <c r="U169" s="73"/>
      <c r="V169" s="73"/>
      <c r="W169" s="73"/>
      <c r="X169" s="73"/>
      <c r="Y169" s="73"/>
    </row>
    <row r="170" spans="1:25" ht="16.5" thickBot="1" x14ac:dyDescent="0.25">
      <c r="A170" s="70" t="s">
        <v>8</v>
      </c>
      <c r="B170" s="55">
        <v>3972.8241296619999</v>
      </c>
      <c r="C170" s="55">
        <v>1199.3999037210001</v>
      </c>
      <c r="D170" s="56">
        <v>950.97791455499998</v>
      </c>
      <c r="E170" s="57">
        <v>952.77562906499998</v>
      </c>
      <c r="F170" s="57">
        <v>7075.9775770030001</v>
      </c>
      <c r="G170" s="55">
        <v>0</v>
      </c>
      <c r="H170" s="57">
        <v>7075.97757700698</v>
      </c>
      <c r="I170" s="57">
        <v>3.979948814958334E-9</v>
      </c>
      <c r="J170" s="55">
        <v>0</v>
      </c>
      <c r="K170" s="56">
        <v>0</v>
      </c>
      <c r="L170" s="56">
        <v>0</v>
      </c>
      <c r="M170" s="55">
        <v>0</v>
      </c>
      <c r="N170" s="57">
        <v>0</v>
      </c>
      <c r="O170" s="57">
        <v>0</v>
      </c>
      <c r="P170" s="57">
        <v>0</v>
      </c>
      <c r="Q170" s="55">
        <v>0</v>
      </c>
      <c r="R170" s="71"/>
      <c r="S170" s="72"/>
      <c r="T170" s="71"/>
      <c r="U170" s="73"/>
      <c r="V170" s="73"/>
      <c r="W170" s="73"/>
      <c r="X170" s="73"/>
      <c r="Y170" s="73"/>
    </row>
    <row r="171" spans="1:25" ht="16.5" thickBot="1" x14ac:dyDescent="0.25">
      <c r="A171" s="70" t="s">
        <v>127</v>
      </c>
      <c r="B171" s="55">
        <v>5549.2038239249996</v>
      </c>
      <c r="C171" s="55">
        <v>2009.0309118200003</v>
      </c>
      <c r="D171" s="56">
        <v>1552.4243377989999</v>
      </c>
      <c r="E171" s="57">
        <v>1300.7204604609999</v>
      </c>
      <c r="F171" s="57">
        <v>10411.379534005</v>
      </c>
      <c r="G171" s="55">
        <v>0</v>
      </c>
      <c r="H171" s="57">
        <v>10411.379534006699</v>
      </c>
      <c r="I171" s="57">
        <v>1.6989361029118299E-9</v>
      </c>
      <c r="J171" s="55">
        <v>0</v>
      </c>
      <c r="K171" s="56">
        <v>0</v>
      </c>
      <c r="L171" s="56">
        <v>0</v>
      </c>
      <c r="M171" s="55">
        <v>0</v>
      </c>
      <c r="N171" s="57">
        <v>0</v>
      </c>
      <c r="O171" s="57">
        <v>0</v>
      </c>
      <c r="P171" s="57">
        <v>0</v>
      </c>
      <c r="Q171" s="55">
        <v>0</v>
      </c>
      <c r="R171" s="71"/>
      <c r="S171" s="72"/>
      <c r="T171" s="71"/>
      <c r="U171" s="73"/>
      <c r="V171" s="73"/>
      <c r="W171" s="73"/>
      <c r="X171" s="73"/>
      <c r="Y171" s="73"/>
    </row>
    <row r="172" spans="1:25" ht="16.5" thickBot="1" x14ac:dyDescent="0.25">
      <c r="A172" s="70" t="s">
        <v>10</v>
      </c>
      <c r="B172" s="55">
        <v>5630.4201740799999</v>
      </c>
      <c r="C172" s="55">
        <v>3505.1333496519983</v>
      </c>
      <c r="D172" s="56">
        <v>2251.0606731059997</v>
      </c>
      <c r="E172" s="57">
        <v>1702.682193458</v>
      </c>
      <c r="F172" s="57">
        <v>13089.296390295998</v>
      </c>
      <c r="G172" s="55">
        <v>0</v>
      </c>
      <c r="H172" s="57">
        <v>13089.2963902965</v>
      </c>
      <c r="I172" s="57">
        <v>5.0204107537865639E-10</v>
      </c>
      <c r="J172" s="55">
        <v>0</v>
      </c>
      <c r="K172" s="56">
        <v>0</v>
      </c>
      <c r="L172" s="56">
        <v>0</v>
      </c>
      <c r="M172" s="55">
        <v>0</v>
      </c>
      <c r="N172" s="57">
        <v>0</v>
      </c>
      <c r="O172" s="57">
        <v>0</v>
      </c>
      <c r="P172" s="57">
        <v>0</v>
      </c>
      <c r="Q172" s="55">
        <v>0</v>
      </c>
      <c r="R172" s="71"/>
      <c r="S172" s="72"/>
      <c r="T172" s="71"/>
      <c r="U172" s="73"/>
      <c r="V172" s="73"/>
      <c r="W172" s="73"/>
      <c r="X172" s="73"/>
      <c r="Y172" s="73"/>
    </row>
    <row r="173" spans="1:25" ht="16.5" thickBot="1" x14ac:dyDescent="0.25">
      <c r="A173" s="70" t="s">
        <v>11</v>
      </c>
      <c r="B173" s="55">
        <v>4561.9762816060002</v>
      </c>
      <c r="C173" s="55">
        <v>2549.1324500010005</v>
      </c>
      <c r="D173" s="56">
        <v>2005.8231506800003</v>
      </c>
      <c r="E173" s="57">
        <v>1214.4082420110001</v>
      </c>
      <c r="F173" s="57">
        <v>10331.340124298</v>
      </c>
      <c r="G173" s="55">
        <v>0</v>
      </c>
      <c r="H173" s="57">
        <v>10331.3401242976</v>
      </c>
      <c r="I173" s="57">
        <v>-4.0017766878008842E-10</v>
      </c>
      <c r="J173" s="55">
        <v>0</v>
      </c>
      <c r="K173" s="56">
        <v>64.766466590999997</v>
      </c>
      <c r="L173" s="56">
        <v>22.689531800000001</v>
      </c>
      <c r="M173" s="55">
        <v>493.75956460399999</v>
      </c>
      <c r="N173" s="57">
        <v>581.21556299500003</v>
      </c>
      <c r="O173" s="57">
        <v>0</v>
      </c>
      <c r="P173" s="57">
        <v>581.21556299466761</v>
      </c>
      <c r="Q173" s="55">
        <v>-3.3242031349800527E-10</v>
      </c>
      <c r="R173" s="71"/>
      <c r="S173" s="72"/>
      <c r="T173" s="71"/>
      <c r="U173" s="73"/>
      <c r="V173" s="73"/>
      <c r="W173" s="73"/>
      <c r="X173" s="73"/>
      <c r="Y173" s="73"/>
    </row>
    <row r="174" spans="1:25" ht="16.5" thickBot="1" x14ac:dyDescent="0.25">
      <c r="A174" s="70" t="s">
        <v>12</v>
      </c>
      <c r="B174" s="55">
        <v>3039.0030481889999</v>
      </c>
      <c r="C174" s="55">
        <v>2331.3679589830003</v>
      </c>
      <c r="D174" s="56">
        <v>1682.8839345060001</v>
      </c>
      <c r="E174" s="57">
        <v>1059.6122453340001</v>
      </c>
      <c r="F174" s="57">
        <v>8112.8671870120006</v>
      </c>
      <c r="G174" s="55">
        <v>0</v>
      </c>
      <c r="H174" s="57">
        <v>8112.8671870069802</v>
      </c>
      <c r="I174" s="57">
        <v>-5.0204107537865639E-9</v>
      </c>
      <c r="J174" s="55">
        <v>0</v>
      </c>
      <c r="K174" s="56">
        <v>0</v>
      </c>
      <c r="L174" s="56">
        <v>0</v>
      </c>
      <c r="M174" s="55">
        <v>0</v>
      </c>
      <c r="N174" s="57">
        <v>0</v>
      </c>
      <c r="O174" s="57">
        <v>0</v>
      </c>
      <c r="P174" s="57">
        <v>0</v>
      </c>
      <c r="Q174" s="55">
        <v>0</v>
      </c>
      <c r="R174" s="71"/>
      <c r="S174" s="72"/>
      <c r="T174" s="71"/>
      <c r="U174" s="73"/>
      <c r="V174" s="73"/>
      <c r="W174" s="73"/>
      <c r="X174" s="73"/>
      <c r="Y174" s="73"/>
    </row>
    <row r="175" spans="1:25" ht="16.5" thickBot="1" x14ac:dyDescent="0.25">
      <c r="A175" s="70" t="s">
        <v>13</v>
      </c>
      <c r="B175" s="55">
        <v>10320.561650651998</v>
      </c>
      <c r="C175" s="55">
        <v>4014.843045828</v>
      </c>
      <c r="D175" s="56">
        <v>2994.7502512020005</v>
      </c>
      <c r="E175" s="57">
        <v>2329.8992076860004</v>
      </c>
      <c r="F175" s="57">
        <v>19660.054155368001</v>
      </c>
      <c r="G175" s="55">
        <v>0</v>
      </c>
      <c r="H175" s="57">
        <v>19660.054155378402</v>
      </c>
      <c r="I175" s="57">
        <v>1.0400981409475207E-8</v>
      </c>
      <c r="J175" s="55">
        <v>0</v>
      </c>
      <c r="K175" s="56">
        <v>0</v>
      </c>
      <c r="L175" s="56">
        <v>0</v>
      </c>
      <c r="M175" s="55">
        <v>0</v>
      </c>
      <c r="N175" s="57">
        <v>0</v>
      </c>
      <c r="O175" s="57">
        <v>0</v>
      </c>
      <c r="P175" s="57">
        <v>0</v>
      </c>
      <c r="Q175" s="55">
        <v>0</v>
      </c>
      <c r="R175" s="71"/>
      <c r="S175" s="72"/>
      <c r="T175" s="71"/>
      <c r="U175" s="73"/>
      <c r="V175" s="73"/>
      <c r="W175" s="73"/>
      <c r="X175" s="73"/>
      <c r="Y175" s="73"/>
    </row>
    <row r="176" spans="1:25" ht="16.5" thickBot="1" x14ac:dyDescent="0.25">
      <c r="A176" s="70" t="s">
        <v>14</v>
      </c>
      <c r="B176" s="55">
        <v>7009.4755873250006</v>
      </c>
      <c r="C176" s="55">
        <v>3813.3165287239999</v>
      </c>
      <c r="D176" s="56">
        <v>2545.3331601210002</v>
      </c>
      <c r="E176" s="57">
        <v>1755.398270484</v>
      </c>
      <c r="F176" s="57">
        <v>15123.523546654</v>
      </c>
      <c r="G176" s="55">
        <v>0</v>
      </c>
      <c r="H176" s="57">
        <v>15123.5235466627</v>
      </c>
      <c r="I176" s="57">
        <v>8.7002263171598315E-9</v>
      </c>
      <c r="J176" s="55">
        <v>0</v>
      </c>
      <c r="K176" s="56">
        <v>0</v>
      </c>
      <c r="L176" s="56">
        <v>0</v>
      </c>
      <c r="M176" s="55">
        <v>0</v>
      </c>
      <c r="N176" s="57">
        <v>0</v>
      </c>
      <c r="O176" s="57">
        <v>0</v>
      </c>
      <c r="P176" s="57">
        <v>0</v>
      </c>
      <c r="Q176" s="55">
        <v>0</v>
      </c>
      <c r="R176" s="71"/>
      <c r="S176" s="72"/>
      <c r="T176" s="71"/>
      <c r="U176" s="73"/>
      <c r="V176" s="73"/>
      <c r="W176" s="73"/>
      <c r="X176" s="73"/>
      <c r="Y176" s="73"/>
    </row>
    <row r="177" spans="1:25" ht="16.5" thickBot="1" x14ac:dyDescent="0.25">
      <c r="A177" s="70" t="s">
        <v>15</v>
      </c>
      <c r="B177" s="55">
        <v>5299.4344838389998</v>
      </c>
      <c r="C177" s="55">
        <v>4699.7934259839994</v>
      </c>
      <c r="D177" s="56">
        <v>2322.6818712249997</v>
      </c>
      <c r="E177" s="57">
        <v>1596.3430158610001</v>
      </c>
      <c r="F177" s="57">
        <v>13918.252796908997</v>
      </c>
      <c r="G177" s="55">
        <v>0</v>
      </c>
      <c r="H177" s="57">
        <v>13918.2527969072</v>
      </c>
      <c r="I177" s="57">
        <v>-1.7971615307033062E-9</v>
      </c>
      <c r="J177" s="55">
        <v>0</v>
      </c>
      <c r="K177" s="56">
        <v>0</v>
      </c>
      <c r="L177" s="56">
        <v>0</v>
      </c>
      <c r="M177" s="55">
        <v>0</v>
      </c>
      <c r="N177" s="57">
        <v>0</v>
      </c>
      <c r="O177" s="57">
        <v>0</v>
      </c>
      <c r="P177" s="57">
        <v>0</v>
      </c>
      <c r="Q177" s="55">
        <v>0</v>
      </c>
      <c r="R177" s="71"/>
      <c r="S177" s="72"/>
      <c r="T177" s="71"/>
      <c r="U177" s="73"/>
      <c r="V177" s="73"/>
      <c r="W177" s="73"/>
      <c r="X177" s="73"/>
      <c r="Y177" s="73"/>
    </row>
    <row r="178" spans="1:25" ht="16.5" thickBot="1" x14ac:dyDescent="0.25">
      <c r="A178" s="70" t="s">
        <v>16</v>
      </c>
      <c r="B178" s="55">
        <v>4126.6841982169999</v>
      </c>
      <c r="C178" s="55">
        <v>2168.2118528379992</v>
      </c>
      <c r="D178" s="56">
        <v>908.47662938799999</v>
      </c>
      <c r="E178" s="57">
        <v>1155.586736474</v>
      </c>
      <c r="F178" s="57">
        <v>8358.9594169169977</v>
      </c>
      <c r="G178" s="55">
        <v>0</v>
      </c>
      <c r="H178" s="57">
        <v>8358.9594169201191</v>
      </c>
      <c r="I178" s="57">
        <v>3.1213858164846897E-9</v>
      </c>
      <c r="J178" s="55">
        <v>0</v>
      </c>
      <c r="K178" s="56">
        <v>0</v>
      </c>
      <c r="L178" s="56">
        <v>0</v>
      </c>
      <c r="M178" s="55">
        <v>0</v>
      </c>
      <c r="N178" s="57">
        <v>0</v>
      </c>
      <c r="O178" s="57">
        <v>0</v>
      </c>
      <c r="P178" s="57">
        <v>0</v>
      </c>
      <c r="Q178" s="55">
        <v>0</v>
      </c>
      <c r="R178" s="71"/>
      <c r="S178" s="72"/>
      <c r="T178" s="71"/>
      <c r="U178" s="73"/>
      <c r="V178" s="73"/>
      <c r="W178" s="73"/>
      <c r="X178" s="73"/>
      <c r="Y178" s="73"/>
    </row>
    <row r="179" spans="1:25" ht="16.5" thickBot="1" x14ac:dyDescent="0.25">
      <c r="A179" s="70" t="s">
        <v>125</v>
      </c>
      <c r="B179" s="55">
        <v>10158.762116717997</v>
      </c>
      <c r="C179" s="55">
        <v>10364.809580190999</v>
      </c>
      <c r="D179" s="56">
        <v>8024.8998485429993</v>
      </c>
      <c r="E179" s="57">
        <v>6388.9076228090007</v>
      </c>
      <c r="F179" s="57">
        <v>33782.675985267997</v>
      </c>
      <c r="G179" s="55">
        <v>-1154.7031829930002</v>
      </c>
      <c r="H179" s="57">
        <v>33782.675985261703</v>
      </c>
      <c r="I179" s="57">
        <v>-6.2937033362686634E-9</v>
      </c>
      <c r="J179" s="55">
        <v>0</v>
      </c>
      <c r="K179" s="56">
        <v>23.917146482</v>
      </c>
      <c r="L179" s="56">
        <v>41.631727500000004</v>
      </c>
      <c r="M179" s="55">
        <v>148.87506994199998</v>
      </c>
      <c r="N179" s="57">
        <v>214.42394392399999</v>
      </c>
      <c r="O179" s="57">
        <v>0</v>
      </c>
      <c r="P179" s="57">
        <v>214.42394392445874</v>
      </c>
      <c r="Q179" s="55">
        <v>4.5875481191615108E-10</v>
      </c>
      <c r="R179" s="71"/>
      <c r="S179" s="72"/>
      <c r="T179" s="71"/>
      <c r="U179" s="73"/>
      <c r="V179" s="73"/>
      <c r="W179" s="73"/>
      <c r="X179" s="73"/>
      <c r="Y179" s="73"/>
    </row>
    <row r="180" spans="1:25" ht="16.5" thickBot="1" x14ac:dyDescent="0.25">
      <c r="A180" s="70" t="s">
        <v>128</v>
      </c>
      <c r="B180" s="55">
        <v>4806.2518922990002</v>
      </c>
      <c r="C180" s="55">
        <v>6326.3795612259992</v>
      </c>
      <c r="D180" s="56">
        <v>3129.8148189359995</v>
      </c>
      <c r="E180" s="57">
        <v>2467.9215702670003</v>
      </c>
      <c r="F180" s="57">
        <v>16730.367842727999</v>
      </c>
      <c r="G180" s="55">
        <v>0</v>
      </c>
      <c r="H180" s="57">
        <v>16730.367842728599</v>
      </c>
      <c r="I180" s="57">
        <v>6.0026650317013264E-10</v>
      </c>
      <c r="J180" s="55">
        <v>0</v>
      </c>
      <c r="K180" s="56">
        <v>0</v>
      </c>
      <c r="L180" s="56">
        <v>0</v>
      </c>
      <c r="M180" s="55">
        <v>0</v>
      </c>
      <c r="N180" s="57">
        <v>0</v>
      </c>
      <c r="O180" s="57">
        <v>0</v>
      </c>
      <c r="P180" s="57">
        <v>0</v>
      </c>
      <c r="Q180" s="55">
        <v>0</v>
      </c>
      <c r="R180" s="71"/>
      <c r="S180" s="72"/>
      <c r="T180" s="71"/>
      <c r="U180" s="73"/>
      <c r="V180" s="73"/>
      <c r="W180" s="73"/>
      <c r="X180" s="73"/>
      <c r="Y180" s="73"/>
    </row>
    <row r="181" spans="1:25" ht="16.5" thickBot="1" x14ac:dyDescent="0.25">
      <c r="A181" s="70" t="s">
        <v>18</v>
      </c>
      <c r="B181" s="55">
        <v>3176.2322235400006</v>
      </c>
      <c r="C181" s="55">
        <v>2490.723754084001</v>
      </c>
      <c r="D181" s="56">
        <v>1830.8328595339999</v>
      </c>
      <c r="E181" s="57">
        <v>1115.9995682669999</v>
      </c>
      <c r="F181" s="57">
        <v>8613.7884054250007</v>
      </c>
      <c r="G181" s="55">
        <v>0</v>
      </c>
      <c r="H181" s="57">
        <v>8613.7884054216702</v>
      </c>
      <c r="I181" s="57">
        <v>-3.3305695978924632E-9</v>
      </c>
      <c r="J181" s="55">
        <v>0</v>
      </c>
      <c r="K181" s="56">
        <v>0</v>
      </c>
      <c r="L181" s="56">
        <v>0</v>
      </c>
      <c r="M181" s="55">
        <v>0</v>
      </c>
      <c r="N181" s="57">
        <v>0</v>
      </c>
      <c r="O181" s="57">
        <v>0</v>
      </c>
      <c r="P181" s="57">
        <v>0</v>
      </c>
      <c r="Q181" s="55">
        <v>0</v>
      </c>
      <c r="R181" s="71"/>
      <c r="S181" s="72"/>
      <c r="T181" s="71"/>
      <c r="U181" s="73"/>
      <c r="V181" s="73"/>
      <c r="W181" s="73"/>
      <c r="X181" s="73"/>
      <c r="Y181" s="73"/>
    </row>
    <row r="182" spans="1:25" ht="16.5" thickBot="1" x14ac:dyDescent="0.25">
      <c r="A182" s="70" t="s">
        <v>19</v>
      </c>
      <c r="B182" s="55">
        <v>627.43452414500007</v>
      </c>
      <c r="C182" s="55">
        <v>669.33666457799995</v>
      </c>
      <c r="D182" s="56">
        <v>469.04562526300003</v>
      </c>
      <c r="E182" s="57">
        <v>278.62833783299999</v>
      </c>
      <c r="F182" s="57">
        <v>2044.4451518190001</v>
      </c>
      <c r="G182" s="55">
        <v>0</v>
      </c>
      <c r="H182" s="57">
        <v>2044.44515182293</v>
      </c>
      <c r="I182" s="57">
        <v>3.9299266063608229E-9</v>
      </c>
      <c r="J182" s="55">
        <v>0</v>
      </c>
      <c r="K182" s="56">
        <v>0</v>
      </c>
      <c r="L182" s="56">
        <v>0</v>
      </c>
      <c r="M182" s="55">
        <v>0</v>
      </c>
      <c r="N182" s="57">
        <v>0</v>
      </c>
      <c r="O182" s="57">
        <v>0</v>
      </c>
      <c r="P182" s="57">
        <v>0</v>
      </c>
      <c r="Q182" s="55">
        <v>0</v>
      </c>
      <c r="R182" s="71"/>
      <c r="S182" s="72"/>
      <c r="T182" s="71"/>
      <c r="U182" s="73"/>
      <c r="V182" s="73"/>
      <c r="W182" s="73"/>
      <c r="X182" s="73"/>
      <c r="Y182" s="73"/>
    </row>
    <row r="183" spans="1:25" ht="16.5" thickBot="1" x14ac:dyDescent="0.25">
      <c r="A183" s="70" t="s">
        <v>129</v>
      </c>
      <c r="B183" s="55">
        <v>979.9484439119999</v>
      </c>
      <c r="C183" s="55">
        <v>1904.951536014999</v>
      </c>
      <c r="D183" s="56">
        <v>478.996820404</v>
      </c>
      <c r="E183" s="57">
        <v>465.43517442900003</v>
      </c>
      <c r="F183" s="57">
        <v>3829.331974759999</v>
      </c>
      <c r="G183" s="55">
        <v>0</v>
      </c>
      <c r="H183" s="57">
        <v>3829.3319747608803</v>
      </c>
      <c r="I183" s="57">
        <v>8.8130036601796746E-10</v>
      </c>
      <c r="J183" s="55">
        <v>0</v>
      </c>
      <c r="K183" s="56">
        <v>0</v>
      </c>
      <c r="L183" s="56">
        <v>0</v>
      </c>
      <c r="M183" s="55">
        <v>0</v>
      </c>
      <c r="N183" s="57">
        <v>0</v>
      </c>
      <c r="O183" s="57">
        <v>0</v>
      </c>
      <c r="P183" s="57">
        <v>0</v>
      </c>
      <c r="Q183" s="55">
        <v>0</v>
      </c>
      <c r="R183" s="71"/>
      <c r="S183" s="72"/>
      <c r="T183" s="71"/>
      <c r="U183" s="73"/>
      <c r="V183" s="73"/>
      <c r="W183" s="73"/>
      <c r="X183" s="73"/>
      <c r="Y183" s="73"/>
    </row>
    <row r="184" spans="1:25" ht="16.5" thickBot="1" x14ac:dyDescent="0.25">
      <c r="A184" s="70" t="s">
        <v>21</v>
      </c>
      <c r="B184" s="55">
        <v>2410.2399134869993</v>
      </c>
      <c r="C184" s="55">
        <v>4524.3679816000003</v>
      </c>
      <c r="D184" s="56">
        <v>2428.6774705400003</v>
      </c>
      <c r="E184" s="57">
        <v>1450.5162984449996</v>
      </c>
      <c r="F184" s="57">
        <v>10813.801664072</v>
      </c>
      <c r="G184" s="55">
        <v>0</v>
      </c>
      <c r="H184" s="57">
        <v>10813.8016640728</v>
      </c>
      <c r="I184" s="57">
        <v>8.0035533756017685E-10</v>
      </c>
      <c r="J184" s="55">
        <v>0</v>
      </c>
      <c r="K184" s="56">
        <v>0</v>
      </c>
      <c r="L184" s="56">
        <v>0</v>
      </c>
      <c r="M184" s="55">
        <v>0</v>
      </c>
      <c r="N184" s="57">
        <v>0</v>
      </c>
      <c r="O184" s="57">
        <v>0</v>
      </c>
      <c r="P184" s="57">
        <v>0</v>
      </c>
      <c r="Q184" s="55">
        <v>0</v>
      </c>
      <c r="R184" s="71"/>
      <c r="S184" s="72"/>
      <c r="T184" s="71"/>
      <c r="U184" s="73"/>
      <c r="V184" s="73"/>
      <c r="W184" s="73"/>
      <c r="X184" s="73"/>
      <c r="Y184" s="73"/>
    </row>
    <row r="185" spans="1:25" ht="16.5" thickBot="1" x14ac:dyDescent="0.25">
      <c r="A185" s="70" t="s">
        <v>22</v>
      </c>
      <c r="B185" s="55">
        <v>3408.1691802920004</v>
      </c>
      <c r="C185" s="55">
        <v>6131.8436376020009</v>
      </c>
      <c r="D185" s="56">
        <v>2442.150308579</v>
      </c>
      <c r="E185" s="57">
        <v>1757.359965867</v>
      </c>
      <c r="F185" s="57">
        <v>13739.523092340001</v>
      </c>
      <c r="G185" s="55">
        <v>0</v>
      </c>
      <c r="H185" s="57">
        <v>13739.523092339599</v>
      </c>
      <c r="I185" s="57">
        <v>-4.0199665818363428E-10</v>
      </c>
      <c r="J185" s="55">
        <v>0</v>
      </c>
      <c r="K185" s="56">
        <v>0</v>
      </c>
      <c r="L185" s="56">
        <v>0</v>
      </c>
      <c r="M185" s="55">
        <v>0</v>
      </c>
      <c r="N185" s="57">
        <v>0</v>
      </c>
      <c r="O185" s="57">
        <v>0</v>
      </c>
      <c r="P185" s="57">
        <v>0</v>
      </c>
      <c r="Q185" s="55">
        <v>0</v>
      </c>
      <c r="R185" s="71"/>
      <c r="S185" s="72"/>
      <c r="T185" s="71"/>
      <c r="U185" s="73"/>
      <c r="V185" s="73"/>
      <c r="W185" s="73"/>
      <c r="X185" s="73"/>
      <c r="Y185" s="73"/>
    </row>
    <row r="186" spans="1:25" ht="16.5" thickBot="1" x14ac:dyDescent="0.25">
      <c r="A186" s="70" t="s">
        <v>130</v>
      </c>
      <c r="B186" s="55">
        <v>25060.973690909999</v>
      </c>
      <c r="C186" s="55">
        <v>156884.09078040891</v>
      </c>
      <c r="D186" s="56">
        <v>34174.139794046001</v>
      </c>
      <c r="E186" s="57">
        <v>33168.947044426001</v>
      </c>
      <c r="F186" s="57">
        <v>249288.1513097909</v>
      </c>
      <c r="G186" s="55">
        <v>0</v>
      </c>
      <c r="H186" s="57">
        <v>249288.15130978401</v>
      </c>
      <c r="I186" s="57">
        <v>-6.8976078182458878E-9</v>
      </c>
      <c r="J186" s="55">
        <v>0</v>
      </c>
      <c r="K186" s="56">
        <v>0</v>
      </c>
      <c r="L186" s="56">
        <v>0</v>
      </c>
      <c r="M186" s="55">
        <v>0</v>
      </c>
      <c r="N186" s="57">
        <v>0</v>
      </c>
      <c r="O186" s="57">
        <v>0</v>
      </c>
      <c r="P186" s="57">
        <v>0</v>
      </c>
      <c r="Q186" s="55">
        <v>0</v>
      </c>
      <c r="R186" s="71"/>
      <c r="S186" s="72"/>
      <c r="T186" s="71"/>
      <c r="U186" s="73"/>
      <c r="V186" s="73"/>
      <c r="W186" s="73"/>
      <c r="X186" s="73"/>
      <c r="Y186" s="73"/>
    </row>
    <row r="187" spans="1:25" ht="16.5" thickBot="1" x14ac:dyDescent="0.25">
      <c r="A187" s="70" t="s">
        <v>24</v>
      </c>
      <c r="B187" s="55">
        <v>818.431053389</v>
      </c>
      <c r="C187" s="55">
        <v>1392.3095958390002</v>
      </c>
      <c r="D187" s="56">
        <v>1061.4752722089997</v>
      </c>
      <c r="E187" s="57">
        <v>607.20801489400003</v>
      </c>
      <c r="F187" s="57">
        <v>3879.4239363309998</v>
      </c>
      <c r="G187" s="55">
        <v>0</v>
      </c>
      <c r="H187" s="57">
        <v>3879.4239363310498</v>
      </c>
      <c r="I187" s="57">
        <v>5.0022208597511053E-11</v>
      </c>
      <c r="J187" s="55">
        <v>0</v>
      </c>
      <c r="K187" s="56">
        <v>0</v>
      </c>
      <c r="L187" s="56">
        <v>0</v>
      </c>
      <c r="M187" s="55">
        <v>0</v>
      </c>
      <c r="N187" s="57">
        <v>0</v>
      </c>
      <c r="O187" s="57">
        <v>0</v>
      </c>
      <c r="P187" s="57">
        <v>0</v>
      </c>
      <c r="Q187" s="55">
        <v>0</v>
      </c>
      <c r="R187" s="71"/>
      <c r="S187" s="72"/>
      <c r="T187" s="71"/>
      <c r="U187" s="73"/>
      <c r="V187" s="73"/>
      <c r="W187" s="73"/>
      <c r="X187" s="73"/>
      <c r="Y187" s="73"/>
    </row>
    <row r="188" spans="1:25" ht="16.5" thickBot="1" x14ac:dyDescent="0.25">
      <c r="A188" s="70" t="s">
        <v>25</v>
      </c>
      <c r="B188" s="55">
        <v>2262.5527475630006</v>
      </c>
      <c r="C188" s="55">
        <v>2160.1072987140005</v>
      </c>
      <c r="D188" s="56">
        <v>1217.3238179689999</v>
      </c>
      <c r="E188" s="57">
        <v>846.99914084300008</v>
      </c>
      <c r="F188" s="57">
        <v>6486.9830050890014</v>
      </c>
      <c r="G188" s="55">
        <v>0</v>
      </c>
      <c r="H188" s="57">
        <v>6486.9830050914097</v>
      </c>
      <c r="I188" s="57">
        <v>2.408341970294714E-9</v>
      </c>
      <c r="J188" s="55">
        <v>0</v>
      </c>
      <c r="K188" s="56">
        <v>0</v>
      </c>
      <c r="L188" s="56">
        <v>0</v>
      </c>
      <c r="M188" s="55">
        <v>0</v>
      </c>
      <c r="N188" s="57">
        <v>0</v>
      </c>
      <c r="O188" s="57">
        <v>0</v>
      </c>
      <c r="P188" s="57">
        <v>0</v>
      </c>
      <c r="Q188" s="55">
        <v>0</v>
      </c>
      <c r="R188" s="71"/>
      <c r="S188" s="72"/>
      <c r="T188" s="71"/>
      <c r="U188" s="73"/>
      <c r="V188" s="73"/>
      <c r="W188" s="73"/>
      <c r="X188" s="73"/>
      <c r="Y188" s="73"/>
    </row>
    <row r="189" spans="1:25" ht="16.5" thickBot="1" x14ac:dyDescent="0.25">
      <c r="A189" s="70" t="s">
        <v>26</v>
      </c>
      <c r="B189" s="55">
        <v>1425.8216760789999</v>
      </c>
      <c r="C189" s="55">
        <v>2113.1611856229993</v>
      </c>
      <c r="D189" s="56">
        <v>1191.5673037609997</v>
      </c>
      <c r="E189" s="57">
        <v>696.82299548900005</v>
      </c>
      <c r="F189" s="57">
        <v>5427.3731609519991</v>
      </c>
      <c r="G189" s="55">
        <v>0</v>
      </c>
      <c r="H189" s="57">
        <v>5427.3731609542301</v>
      </c>
      <c r="I189" s="57">
        <v>2.230990503448993E-9</v>
      </c>
      <c r="J189" s="55">
        <v>0</v>
      </c>
      <c r="K189" s="56">
        <v>0</v>
      </c>
      <c r="L189" s="56">
        <v>0</v>
      </c>
      <c r="M189" s="55">
        <v>0</v>
      </c>
      <c r="N189" s="57">
        <v>0</v>
      </c>
      <c r="O189" s="57">
        <v>0</v>
      </c>
      <c r="P189" s="57">
        <v>0</v>
      </c>
      <c r="Q189" s="55">
        <v>0</v>
      </c>
      <c r="R189" s="71"/>
      <c r="S189" s="72"/>
      <c r="T189" s="71"/>
      <c r="U189" s="73"/>
      <c r="V189" s="73"/>
      <c r="W189" s="73"/>
      <c r="X189" s="73"/>
      <c r="Y189" s="73"/>
    </row>
    <row r="190" spans="1:25" ht="16.5" thickBot="1" x14ac:dyDescent="0.25">
      <c r="A190" s="70" t="s">
        <v>27</v>
      </c>
      <c r="B190" s="55">
        <v>2532.5931043210007</v>
      </c>
      <c r="C190" s="55">
        <v>4635.8909855450011</v>
      </c>
      <c r="D190" s="56">
        <v>1680.51103248</v>
      </c>
      <c r="E190" s="57">
        <v>1747.0217772999997</v>
      </c>
      <c r="F190" s="57">
        <v>10596.016899646002</v>
      </c>
      <c r="G190" s="55">
        <v>0</v>
      </c>
      <c r="H190" s="57">
        <v>10596.0168996416</v>
      </c>
      <c r="I190" s="57">
        <v>-4.4019543565809727E-9</v>
      </c>
      <c r="J190" s="55">
        <v>0</v>
      </c>
      <c r="K190" s="56">
        <v>0</v>
      </c>
      <c r="L190" s="56">
        <v>10.744464800000001</v>
      </c>
      <c r="M190" s="55">
        <v>1.1662547560000001</v>
      </c>
      <c r="N190" s="57">
        <v>11.910719556000002</v>
      </c>
      <c r="O190" s="57">
        <v>0</v>
      </c>
      <c r="P190" s="57">
        <v>11.910719555379879</v>
      </c>
      <c r="Q190" s="55">
        <v>-6.2012261992094864E-10</v>
      </c>
      <c r="R190" s="71"/>
      <c r="S190" s="72"/>
      <c r="T190" s="71"/>
      <c r="U190" s="73"/>
      <c r="V190" s="73"/>
      <c r="W190" s="73"/>
      <c r="X190" s="73"/>
      <c r="Y190" s="73"/>
    </row>
    <row r="191" spans="1:25" ht="16.5" thickBot="1" x14ac:dyDescent="0.25">
      <c r="A191" s="70" t="s">
        <v>28</v>
      </c>
      <c r="B191" s="55">
        <v>365.96240813399999</v>
      </c>
      <c r="C191" s="55">
        <v>702.85231889099998</v>
      </c>
      <c r="D191" s="56">
        <v>311.15230200800005</v>
      </c>
      <c r="E191" s="57">
        <v>205.38074489799999</v>
      </c>
      <c r="F191" s="57">
        <v>1585.3477739309999</v>
      </c>
      <c r="G191" s="55">
        <v>0</v>
      </c>
      <c r="H191" s="57">
        <v>1585.3477739330699</v>
      </c>
      <c r="I191" s="57">
        <v>2.0700099412351847E-9</v>
      </c>
      <c r="J191" s="55">
        <v>0</v>
      </c>
      <c r="K191" s="56">
        <v>0</v>
      </c>
      <c r="L191" s="56">
        <v>0</v>
      </c>
      <c r="M191" s="55">
        <v>0</v>
      </c>
      <c r="N191" s="57">
        <v>0</v>
      </c>
      <c r="O191" s="57">
        <v>0</v>
      </c>
      <c r="P191" s="57">
        <v>0</v>
      </c>
      <c r="Q191" s="55">
        <v>0</v>
      </c>
      <c r="R191" s="71"/>
      <c r="S191" s="72"/>
      <c r="T191" s="71"/>
      <c r="U191" s="73"/>
      <c r="V191" s="73"/>
      <c r="W191" s="73"/>
      <c r="X191" s="73"/>
      <c r="Y191" s="73"/>
    </row>
    <row r="192" spans="1:25" ht="16.5" thickBot="1" x14ac:dyDescent="0.25">
      <c r="A192" s="70" t="s">
        <v>131</v>
      </c>
      <c r="B192" s="55">
        <v>1566.8272052340003</v>
      </c>
      <c r="C192" s="55">
        <v>2217.2467197370001</v>
      </c>
      <c r="D192" s="56">
        <v>1222.4180639249998</v>
      </c>
      <c r="E192" s="57">
        <v>888.97669271200004</v>
      </c>
      <c r="F192" s="57">
        <v>5895.4686816079993</v>
      </c>
      <c r="G192" s="55">
        <v>0</v>
      </c>
      <c r="H192" s="57">
        <v>5895.46868160541</v>
      </c>
      <c r="I192" s="57">
        <v>-2.5893314159475267E-9</v>
      </c>
      <c r="J192" s="55">
        <v>0</v>
      </c>
      <c r="K192" s="56">
        <v>0</v>
      </c>
      <c r="L192" s="56">
        <v>0</v>
      </c>
      <c r="M192" s="55">
        <v>0</v>
      </c>
      <c r="N192" s="57">
        <v>0</v>
      </c>
      <c r="O192" s="57">
        <v>0</v>
      </c>
      <c r="P192" s="57">
        <v>0</v>
      </c>
      <c r="Q192" s="55">
        <v>0</v>
      </c>
      <c r="R192" s="71"/>
      <c r="S192" s="72"/>
      <c r="T192" s="71"/>
      <c r="U192" s="73"/>
      <c r="V192" s="73"/>
      <c r="W192" s="73"/>
      <c r="X192" s="73"/>
      <c r="Y192" s="73"/>
    </row>
    <row r="193" spans="1:25" ht="16.5" thickBot="1" x14ac:dyDescent="0.25">
      <c r="A193" s="70" t="s">
        <v>30</v>
      </c>
      <c r="B193" s="55">
        <v>190.05297380799999</v>
      </c>
      <c r="C193" s="55">
        <v>1454.6711618759996</v>
      </c>
      <c r="D193" s="56">
        <v>494.79198153099998</v>
      </c>
      <c r="E193" s="57">
        <v>413.22163095800005</v>
      </c>
      <c r="F193" s="57">
        <v>2552.7377481729995</v>
      </c>
      <c r="G193" s="55">
        <v>0</v>
      </c>
      <c r="H193" s="57">
        <v>2552.7377481712401</v>
      </c>
      <c r="I193" s="57">
        <v>-1.7594175005797297E-9</v>
      </c>
      <c r="J193" s="55">
        <v>0</v>
      </c>
      <c r="K193" s="56">
        <v>0</v>
      </c>
      <c r="L193" s="56">
        <v>0</v>
      </c>
      <c r="M193" s="55">
        <v>0</v>
      </c>
      <c r="N193" s="57">
        <v>0</v>
      </c>
      <c r="O193" s="57">
        <v>0</v>
      </c>
      <c r="P193" s="57">
        <v>0</v>
      </c>
      <c r="Q193" s="55">
        <v>0</v>
      </c>
      <c r="R193" s="71"/>
      <c r="S193" s="72"/>
      <c r="T193" s="71"/>
      <c r="U193" s="73"/>
      <c r="V193" s="73"/>
      <c r="W193" s="73"/>
      <c r="X193" s="73"/>
      <c r="Y193" s="73"/>
    </row>
    <row r="194" spans="1:25" ht="16.5" thickBot="1" x14ac:dyDescent="0.25">
      <c r="A194" s="70" t="s">
        <v>31</v>
      </c>
      <c r="B194" s="55">
        <v>6.7274130300000001</v>
      </c>
      <c r="C194" s="55">
        <v>397.45121617599995</v>
      </c>
      <c r="D194" s="56">
        <v>185.34890601399999</v>
      </c>
      <c r="E194" s="57">
        <v>115.82696310299997</v>
      </c>
      <c r="F194" s="57">
        <v>705.35449832299992</v>
      </c>
      <c r="G194" s="55">
        <v>0</v>
      </c>
      <c r="H194" s="57">
        <v>705.35449832812606</v>
      </c>
      <c r="I194" s="57">
        <v>5.1261395128676668E-9</v>
      </c>
      <c r="J194" s="55">
        <v>0</v>
      </c>
      <c r="K194" s="56">
        <v>0</v>
      </c>
      <c r="L194" s="56">
        <v>0</v>
      </c>
      <c r="M194" s="55">
        <v>0</v>
      </c>
      <c r="N194" s="57">
        <v>0</v>
      </c>
      <c r="O194" s="57">
        <v>0</v>
      </c>
      <c r="P194" s="57">
        <v>0</v>
      </c>
      <c r="Q194" s="55">
        <v>0</v>
      </c>
      <c r="R194" s="71"/>
      <c r="S194" s="72"/>
      <c r="T194" s="71"/>
      <c r="U194" s="73"/>
      <c r="V194" s="73"/>
      <c r="W194" s="73"/>
      <c r="X194" s="73"/>
      <c r="Y194" s="73"/>
    </row>
    <row r="195" spans="1:25" ht="16.5" thickBot="1" x14ac:dyDescent="0.25">
      <c r="A195" s="70" t="s">
        <v>132</v>
      </c>
      <c r="B195" s="55">
        <v>45.822839772000002</v>
      </c>
      <c r="C195" s="55">
        <v>1176.029187371</v>
      </c>
      <c r="D195" s="56">
        <v>277.28079575900006</v>
      </c>
      <c r="E195" s="57">
        <v>226.62661200400004</v>
      </c>
      <c r="F195" s="57">
        <v>1725.759434906</v>
      </c>
      <c r="G195" s="55">
        <v>0</v>
      </c>
      <c r="H195" s="57">
        <v>1725.7594349091</v>
      </c>
      <c r="I195" s="57">
        <v>3.1000126909930259E-9</v>
      </c>
      <c r="J195" s="55">
        <v>0</v>
      </c>
      <c r="K195" s="56">
        <v>0</v>
      </c>
      <c r="L195" s="56">
        <v>0</v>
      </c>
      <c r="M195" s="55">
        <v>0</v>
      </c>
      <c r="N195" s="57">
        <v>0</v>
      </c>
      <c r="O195" s="57">
        <v>0</v>
      </c>
      <c r="P195" s="57">
        <v>0</v>
      </c>
      <c r="Q195" s="55">
        <v>0</v>
      </c>
      <c r="R195" s="71"/>
      <c r="S195" s="72"/>
      <c r="T195" s="71"/>
      <c r="U195" s="73"/>
      <c r="V195" s="73"/>
      <c r="W195" s="73"/>
      <c r="X195" s="73"/>
      <c r="Y195" s="73"/>
    </row>
    <row r="196" spans="1:25" ht="16.5" thickBot="1" x14ac:dyDescent="0.25">
      <c r="A196" s="70" t="s">
        <v>33</v>
      </c>
      <c r="B196" s="55">
        <v>208.11857854599995</v>
      </c>
      <c r="C196" s="55">
        <v>3180.8715870710007</v>
      </c>
      <c r="D196" s="56">
        <v>735.30304985800001</v>
      </c>
      <c r="E196" s="57">
        <v>673.65260049200003</v>
      </c>
      <c r="F196" s="57">
        <v>4797.9458159670012</v>
      </c>
      <c r="G196" s="55">
        <v>0</v>
      </c>
      <c r="H196" s="57">
        <v>4797.9458159698897</v>
      </c>
      <c r="I196" s="57">
        <v>2.8885551728308201E-9</v>
      </c>
      <c r="J196" s="55">
        <v>0</v>
      </c>
      <c r="K196" s="56">
        <v>0</v>
      </c>
      <c r="L196" s="56">
        <v>0</v>
      </c>
      <c r="M196" s="55">
        <v>0</v>
      </c>
      <c r="N196" s="57">
        <v>0</v>
      </c>
      <c r="O196" s="57">
        <v>0</v>
      </c>
      <c r="P196" s="57">
        <v>0</v>
      </c>
      <c r="Q196" s="55">
        <v>0</v>
      </c>
      <c r="R196" s="71"/>
      <c r="S196" s="72"/>
      <c r="T196" s="71"/>
      <c r="U196" s="73"/>
      <c r="V196" s="73"/>
      <c r="W196" s="73"/>
      <c r="X196" s="73"/>
      <c r="Y196" s="73"/>
    </row>
    <row r="197" spans="1:25" ht="16.5" thickBot="1" x14ac:dyDescent="0.25">
      <c r="A197" s="70" t="s">
        <v>34</v>
      </c>
      <c r="B197" s="55">
        <v>392.45122020699995</v>
      </c>
      <c r="C197" s="55">
        <v>1927.378303168</v>
      </c>
      <c r="D197" s="56">
        <v>768.82027390700011</v>
      </c>
      <c r="E197" s="57">
        <v>493.40258153599996</v>
      </c>
      <c r="F197" s="57">
        <v>3582.0523788179999</v>
      </c>
      <c r="G197" s="55">
        <v>0</v>
      </c>
      <c r="H197" s="57">
        <v>3582.05237881826</v>
      </c>
      <c r="I197" s="57">
        <v>2.6011548470705748E-10</v>
      </c>
      <c r="J197" s="55">
        <v>0</v>
      </c>
      <c r="K197" s="56">
        <v>0</v>
      </c>
      <c r="L197" s="56">
        <v>0</v>
      </c>
      <c r="M197" s="55">
        <v>0</v>
      </c>
      <c r="N197" s="57">
        <v>0</v>
      </c>
      <c r="O197" s="57">
        <v>0</v>
      </c>
      <c r="P197" s="57">
        <v>0</v>
      </c>
      <c r="Q197" s="55">
        <v>0</v>
      </c>
      <c r="R197" s="71"/>
      <c r="S197" s="72"/>
      <c r="T197" s="71"/>
      <c r="U197" s="73"/>
      <c r="V197" s="73"/>
      <c r="W197" s="73"/>
      <c r="X197" s="73"/>
      <c r="Y197" s="73"/>
    </row>
    <row r="198" spans="1:25" ht="16.5" thickBot="1" x14ac:dyDescent="0.25">
      <c r="A198" s="70" t="s">
        <v>133</v>
      </c>
      <c r="B198" s="55">
        <v>442.652459803</v>
      </c>
      <c r="C198" s="55">
        <v>1913.0930907710001</v>
      </c>
      <c r="D198" s="56">
        <v>343.08888084900002</v>
      </c>
      <c r="E198" s="57">
        <v>294.839534437</v>
      </c>
      <c r="F198" s="57">
        <v>2993.67396586</v>
      </c>
      <c r="G198" s="55">
        <v>0</v>
      </c>
      <c r="H198" s="57">
        <v>2993.6739658597298</v>
      </c>
      <c r="I198" s="57">
        <v>-2.7011992642655969E-10</v>
      </c>
      <c r="J198" s="55">
        <v>0</v>
      </c>
      <c r="K198" s="56">
        <v>0</v>
      </c>
      <c r="L198" s="56">
        <v>0</v>
      </c>
      <c r="M198" s="55">
        <v>0</v>
      </c>
      <c r="N198" s="57">
        <v>0</v>
      </c>
      <c r="O198" s="57">
        <v>0</v>
      </c>
      <c r="P198" s="57">
        <v>0</v>
      </c>
      <c r="Q198" s="55">
        <v>0</v>
      </c>
      <c r="R198" s="71"/>
      <c r="S198" s="72"/>
      <c r="T198" s="71"/>
      <c r="U198" s="73"/>
      <c r="V198" s="73"/>
      <c r="W198" s="73"/>
      <c r="X198" s="73"/>
      <c r="Y198" s="73"/>
    </row>
    <row r="199" spans="1:25" ht="16.5" thickBot="1" x14ac:dyDescent="0.25">
      <c r="A199" s="70" t="s">
        <v>36</v>
      </c>
      <c r="B199" s="55">
        <v>18.507426282000001</v>
      </c>
      <c r="C199" s="55">
        <v>592.79509708299997</v>
      </c>
      <c r="D199" s="56">
        <v>261.78396283699999</v>
      </c>
      <c r="E199" s="57">
        <v>149.776189464</v>
      </c>
      <c r="F199" s="57">
        <v>1022.862675666</v>
      </c>
      <c r="G199" s="55">
        <v>0</v>
      </c>
      <c r="H199" s="57">
        <v>1022.86267566921</v>
      </c>
      <c r="I199" s="57">
        <v>3.2100615499075502E-9</v>
      </c>
      <c r="J199" s="55">
        <v>0</v>
      </c>
      <c r="K199" s="56">
        <v>0</v>
      </c>
      <c r="L199" s="56">
        <v>0</v>
      </c>
      <c r="M199" s="55">
        <v>0</v>
      </c>
      <c r="N199" s="57">
        <v>0</v>
      </c>
      <c r="O199" s="57">
        <v>0</v>
      </c>
      <c r="P199" s="57">
        <v>0</v>
      </c>
      <c r="Q199" s="55">
        <v>0</v>
      </c>
      <c r="R199" s="71"/>
      <c r="S199" s="72"/>
      <c r="T199" s="71"/>
      <c r="U199" s="73"/>
      <c r="V199" s="73"/>
      <c r="W199" s="73"/>
      <c r="X199" s="73"/>
      <c r="Y199" s="73"/>
    </row>
    <row r="200" spans="1:25" ht="16.5" thickBot="1" x14ac:dyDescent="0.25">
      <c r="A200" s="70" t="s">
        <v>37</v>
      </c>
      <c r="B200" s="55">
        <v>377.21021412200002</v>
      </c>
      <c r="C200" s="55">
        <v>2136.8127114899999</v>
      </c>
      <c r="D200" s="56">
        <v>643.07641742199996</v>
      </c>
      <c r="E200" s="57">
        <v>526.747664472</v>
      </c>
      <c r="F200" s="57">
        <v>3683.8470075059995</v>
      </c>
      <c r="G200" s="55">
        <v>0</v>
      </c>
      <c r="H200" s="57">
        <v>3683.8470075006203</v>
      </c>
      <c r="I200" s="57">
        <v>-5.3792064136359841E-9</v>
      </c>
      <c r="J200" s="55">
        <v>0</v>
      </c>
      <c r="K200" s="56">
        <v>0</v>
      </c>
      <c r="L200" s="56">
        <v>0</v>
      </c>
      <c r="M200" s="55">
        <v>0</v>
      </c>
      <c r="N200" s="57">
        <v>0</v>
      </c>
      <c r="O200" s="57">
        <v>0</v>
      </c>
      <c r="P200" s="57">
        <v>0</v>
      </c>
      <c r="Q200" s="55">
        <v>0</v>
      </c>
      <c r="R200" s="71"/>
      <c r="S200" s="72"/>
      <c r="T200" s="71"/>
      <c r="U200" s="73"/>
      <c r="V200" s="73"/>
      <c r="W200" s="73"/>
      <c r="X200" s="73"/>
      <c r="Y200" s="73"/>
    </row>
    <row r="201" spans="1:25" ht="16.5" thickBot="1" x14ac:dyDescent="0.25">
      <c r="A201" s="70" t="s">
        <v>38</v>
      </c>
      <c r="B201" s="55">
        <v>285.42156857399999</v>
      </c>
      <c r="C201" s="55">
        <v>2658.9872509840006</v>
      </c>
      <c r="D201" s="56">
        <v>797.43603698599998</v>
      </c>
      <c r="E201" s="57">
        <v>577.832450419</v>
      </c>
      <c r="F201" s="57">
        <v>4319.6773069630008</v>
      </c>
      <c r="G201" s="55">
        <v>0</v>
      </c>
      <c r="H201" s="57">
        <v>4319.67730696525</v>
      </c>
      <c r="I201" s="57">
        <v>2.2491803974844515E-9</v>
      </c>
      <c r="J201" s="55">
        <v>0</v>
      </c>
      <c r="K201" s="56">
        <v>0</v>
      </c>
      <c r="L201" s="56">
        <v>0</v>
      </c>
      <c r="M201" s="55">
        <v>0</v>
      </c>
      <c r="N201" s="57">
        <v>0</v>
      </c>
      <c r="O201" s="57">
        <v>0</v>
      </c>
      <c r="P201" s="57">
        <v>0</v>
      </c>
      <c r="Q201" s="55">
        <v>0</v>
      </c>
      <c r="R201" s="71"/>
      <c r="S201" s="72"/>
      <c r="T201" s="71"/>
      <c r="U201" s="73"/>
      <c r="V201" s="73"/>
      <c r="W201" s="73"/>
      <c r="X201" s="73"/>
      <c r="Y201" s="73"/>
    </row>
    <row r="202" spans="1:25" ht="16.5" thickBot="1" x14ac:dyDescent="0.25">
      <c r="A202" s="70" t="s">
        <v>39</v>
      </c>
      <c r="B202" s="55">
        <v>245.37770097399999</v>
      </c>
      <c r="C202" s="55">
        <v>1761.6326922130002</v>
      </c>
      <c r="D202" s="56">
        <v>653.52257738099991</v>
      </c>
      <c r="E202" s="57">
        <v>361.66377233100002</v>
      </c>
      <c r="F202" s="57">
        <v>3022.1967428990001</v>
      </c>
      <c r="G202" s="55">
        <v>0</v>
      </c>
      <c r="H202" s="57">
        <v>3022.1967428948701</v>
      </c>
      <c r="I202" s="57">
        <v>-4.1300154407508671E-9</v>
      </c>
      <c r="J202" s="55">
        <v>0</v>
      </c>
      <c r="K202" s="56">
        <v>0</v>
      </c>
      <c r="L202" s="56">
        <v>0</v>
      </c>
      <c r="M202" s="55">
        <v>0</v>
      </c>
      <c r="N202" s="57">
        <v>0</v>
      </c>
      <c r="O202" s="57">
        <v>0</v>
      </c>
      <c r="P202" s="57">
        <v>0</v>
      </c>
      <c r="Q202" s="55">
        <v>0</v>
      </c>
      <c r="R202" s="71"/>
      <c r="S202" s="72"/>
      <c r="T202" s="71"/>
      <c r="U202" s="73"/>
      <c r="V202" s="73"/>
      <c r="W202" s="73"/>
      <c r="X202" s="73"/>
      <c r="Y202" s="73"/>
    </row>
    <row r="203" spans="1:25" ht="16.5" thickBot="1" x14ac:dyDescent="0.25">
      <c r="A203" s="70" t="s">
        <v>40</v>
      </c>
      <c r="B203" s="55">
        <v>79.548560272000003</v>
      </c>
      <c r="C203" s="55">
        <v>909.84403753199979</v>
      </c>
      <c r="D203" s="56">
        <v>383.27772045099994</v>
      </c>
      <c r="E203" s="57">
        <v>215.944754128</v>
      </c>
      <c r="F203" s="57">
        <v>1588.6150723829996</v>
      </c>
      <c r="G203" s="55">
        <v>0</v>
      </c>
      <c r="H203" s="57">
        <v>1588.6150723839301</v>
      </c>
      <c r="I203" s="57">
        <v>9.3041307991370559E-10</v>
      </c>
      <c r="J203" s="55">
        <v>0</v>
      </c>
      <c r="K203" s="56">
        <v>0</v>
      </c>
      <c r="L203" s="56">
        <v>0</v>
      </c>
      <c r="M203" s="55">
        <v>0</v>
      </c>
      <c r="N203" s="57">
        <v>0</v>
      </c>
      <c r="O203" s="57">
        <v>0</v>
      </c>
      <c r="P203" s="57">
        <v>0</v>
      </c>
      <c r="Q203" s="55">
        <v>0</v>
      </c>
      <c r="R203" s="71"/>
      <c r="S203" s="72"/>
      <c r="T203" s="71"/>
      <c r="U203" s="73"/>
      <c r="V203" s="73"/>
      <c r="W203" s="73"/>
      <c r="X203" s="73"/>
      <c r="Y203" s="73"/>
    </row>
    <row r="204" spans="1:25" s="15" customFormat="1" ht="16.5" thickBot="1" x14ac:dyDescent="0.3">
      <c r="A204" s="74" t="s">
        <v>4</v>
      </c>
      <c r="B204" s="75">
        <v>177939.03370578398</v>
      </c>
      <c r="C204" s="75">
        <v>331952.66046447901</v>
      </c>
      <c r="D204" s="75">
        <v>139592.60663008198</v>
      </c>
      <c r="E204" s="75">
        <v>104366.69795859398</v>
      </c>
      <c r="F204" s="75">
        <v>736971.40532569401</v>
      </c>
      <c r="G204" s="75">
        <v>-16879.593433245002</v>
      </c>
      <c r="H204" s="75">
        <v>736971.40532569285</v>
      </c>
      <c r="I204" s="75">
        <v>-1.118905856856145E-9</v>
      </c>
      <c r="J204" s="75">
        <v>0</v>
      </c>
      <c r="K204" s="75">
        <v>528.01462558499998</v>
      </c>
      <c r="L204" s="75">
        <v>2898.625366708</v>
      </c>
      <c r="M204" s="75">
        <v>5964.0088281930011</v>
      </c>
      <c r="N204" s="75">
        <v>8004.8843849890018</v>
      </c>
      <c r="O204" s="75">
        <v>-1385.764435497</v>
      </c>
      <c r="P204" s="75">
        <v>8004.8843849882187</v>
      </c>
      <c r="Q204" s="75">
        <v>-7.8265216529871395E-10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75">
        <v>0</v>
      </c>
      <c r="Y204" s="75">
        <v>0</v>
      </c>
    </row>
    <row r="206" spans="1:25" ht="23.25" x14ac:dyDescent="0.35">
      <c r="F206" s="77"/>
    </row>
  </sheetData>
  <mergeCells count="10">
    <mergeCell ref="B147:I147"/>
    <mergeCell ref="J147:Q147"/>
    <mergeCell ref="R147:Y147"/>
    <mergeCell ref="B4:Y4"/>
    <mergeCell ref="B9:I9"/>
    <mergeCell ref="J9:Q9"/>
    <mergeCell ref="R9:Y9"/>
    <mergeCell ref="B78:I78"/>
    <mergeCell ref="J78:Q78"/>
    <mergeCell ref="R78:Y78"/>
  </mergeCells>
  <printOptions horizontalCentered="1"/>
  <pageMargins left="0.25" right="0.25" top="0.75" bottom="0.75" header="0.3" footer="0.3"/>
  <pageSetup paperSize="9" scale="32" fitToHeight="3" orientation="landscape" r:id="rId1"/>
  <headerFooter>
    <oddFooter>&amp;L&amp;F / &amp;A</oddFooter>
  </headerFooter>
  <rowBreaks count="1" manualBreakCount="1">
    <brk id="7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0"/>
  <sheetViews>
    <sheetView showGridLines="0" topLeftCell="A22" zoomScale="70" zoomScaleNormal="70" workbookViewId="0">
      <selection activeCell="D11" sqref="D11"/>
    </sheetView>
  </sheetViews>
  <sheetFormatPr baseColWidth="10" defaultRowHeight="15" x14ac:dyDescent="0.25"/>
  <cols>
    <col min="1" max="1" width="49.42578125" style="114" customWidth="1"/>
    <col min="2" max="14" width="18.7109375" style="47" customWidth="1"/>
    <col min="15" max="15" width="3.5703125" customWidth="1"/>
    <col min="16" max="16" width="23.140625" style="47" customWidth="1"/>
    <col min="17" max="18" width="18.7109375" style="47" customWidth="1"/>
    <col min="19" max="16384" width="11.42578125" style="47"/>
  </cols>
  <sheetData>
    <row r="1" spans="1:21" ht="36" x14ac:dyDescent="0.55000000000000004">
      <c r="A1" s="25" t="s">
        <v>173</v>
      </c>
      <c r="B1" s="170" t="s">
        <v>159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4" spans="1:21" x14ac:dyDescent="0.25">
      <c r="A4" s="112" t="s">
        <v>152</v>
      </c>
    </row>
    <row r="5" spans="1:21" ht="25.5" customHeight="1" x14ac:dyDescent="0.25">
      <c r="A5" s="49" t="s">
        <v>147</v>
      </c>
      <c r="B5"/>
      <c r="C5" s="156" t="s">
        <v>155</v>
      </c>
      <c r="D5" s="156"/>
      <c r="E5" s="156"/>
      <c r="F5"/>
      <c r="G5" s="156" t="s">
        <v>156</v>
      </c>
      <c r="H5" s="156"/>
      <c r="I5" s="156"/>
      <c r="J5"/>
      <c r="K5" s="156" t="s">
        <v>157</v>
      </c>
      <c r="L5" s="156"/>
      <c r="M5" s="156"/>
      <c r="N5"/>
      <c r="P5" s="156" t="s">
        <v>158</v>
      </c>
      <c r="Q5" s="156"/>
      <c r="R5" s="156"/>
    </row>
    <row r="6" spans="1:21" ht="103.5" customHeight="1" x14ac:dyDescent="0.25">
      <c r="A6" s="48" t="s">
        <v>91</v>
      </c>
      <c r="B6" s="97" t="s">
        <v>160</v>
      </c>
      <c r="C6" s="107" t="s">
        <v>153</v>
      </c>
      <c r="D6" s="107" t="s">
        <v>154</v>
      </c>
      <c r="E6" s="107" t="s">
        <v>148</v>
      </c>
      <c r="F6" s="97" t="s">
        <v>161</v>
      </c>
      <c r="G6" s="107" t="s">
        <v>153</v>
      </c>
      <c r="H6" s="107" t="s">
        <v>154</v>
      </c>
      <c r="I6" s="107" t="s">
        <v>148</v>
      </c>
      <c r="J6" s="97" t="s">
        <v>162</v>
      </c>
      <c r="K6" s="107" t="s">
        <v>153</v>
      </c>
      <c r="L6" s="107" t="s">
        <v>154</v>
      </c>
      <c r="M6" s="107" t="s">
        <v>148</v>
      </c>
      <c r="N6" s="97" t="s">
        <v>163</v>
      </c>
      <c r="P6" s="102" t="s">
        <v>153</v>
      </c>
      <c r="Q6" s="102" t="s">
        <v>154</v>
      </c>
      <c r="R6" s="102" t="s">
        <v>148</v>
      </c>
      <c r="T6"/>
      <c r="U6"/>
    </row>
    <row r="7" spans="1:21" x14ac:dyDescent="0.25">
      <c r="A7" s="113" t="s">
        <v>41</v>
      </c>
      <c r="B7" s="99">
        <v>7890.5877355342682</v>
      </c>
      <c r="C7" s="108">
        <v>296.25956012899996</v>
      </c>
      <c r="D7" s="109">
        <v>295.154560129</v>
      </c>
      <c r="E7" s="109">
        <v>243.06425480185959</v>
      </c>
      <c r="F7" s="99">
        <v>7503.738258980663</v>
      </c>
      <c r="G7" s="108">
        <v>1814.0414746249999</v>
      </c>
      <c r="H7" s="109">
        <v>1814.0414746249999</v>
      </c>
      <c r="I7" s="109">
        <v>1551.1398775647895</v>
      </c>
      <c r="J7" s="99">
        <v>8550.8834768979686</v>
      </c>
      <c r="K7" s="108">
        <v>674.7892266519998</v>
      </c>
      <c r="L7" s="109">
        <v>381.79722665200012</v>
      </c>
      <c r="M7" s="109">
        <v>333.04634617502387</v>
      </c>
      <c r="N7" s="99">
        <v>8106.2451548212339</v>
      </c>
      <c r="P7" s="103">
        <v>2785.0902614059992</v>
      </c>
      <c r="Q7" s="103">
        <v>2490.9932614059999</v>
      </c>
      <c r="R7" s="104">
        <v>2127.2504785416731</v>
      </c>
    </row>
    <row r="8" spans="1:21" x14ac:dyDescent="0.25">
      <c r="A8" s="113" t="s">
        <v>45</v>
      </c>
      <c r="B8" s="99">
        <v>35203.214492034407</v>
      </c>
      <c r="C8" s="108">
        <v>20400.925026888013</v>
      </c>
      <c r="D8" s="109">
        <v>14164.635492548003</v>
      </c>
      <c r="E8" s="109">
        <v>7017.6394467284535</v>
      </c>
      <c r="F8" s="99">
        <v>46902.404167266635</v>
      </c>
      <c r="G8" s="108">
        <v>7188.3264544709991</v>
      </c>
      <c r="H8" s="109">
        <v>7188.3264544709991</v>
      </c>
      <c r="I8" s="109">
        <v>7083.2089614922243</v>
      </c>
      <c r="J8" s="99">
        <v>50945.375185455676</v>
      </c>
      <c r="K8" s="108">
        <v>2689.1556642200017</v>
      </c>
      <c r="L8" s="109">
        <v>2689.1556642200017</v>
      </c>
      <c r="M8" s="109">
        <v>1305.2622533707452</v>
      </c>
      <c r="N8" s="99">
        <v>50249.975928247943</v>
      </c>
      <c r="P8" s="103">
        <v>30278.407145579014</v>
      </c>
      <c r="Q8" s="103">
        <v>24042.117611239006</v>
      </c>
      <c r="R8" s="104">
        <v>15406.110661591423</v>
      </c>
    </row>
    <row r="9" spans="1:21" x14ac:dyDescent="0.25">
      <c r="A9" s="113" t="s">
        <v>48</v>
      </c>
      <c r="B9" s="99">
        <v>8177.829352892134</v>
      </c>
      <c r="C9" s="108">
        <v>186.89869877900009</v>
      </c>
      <c r="D9" s="109">
        <v>167.39069877900002</v>
      </c>
      <c r="E9" s="109">
        <v>136.10576319413016</v>
      </c>
      <c r="F9" s="99">
        <v>7765.6503944429642</v>
      </c>
      <c r="G9" s="108">
        <v>255.98205800099993</v>
      </c>
      <c r="H9" s="109">
        <v>58.601058001000013</v>
      </c>
      <c r="I9" s="109">
        <v>52.93946632192953</v>
      </c>
      <c r="J9" s="99">
        <v>7225.7587630608668</v>
      </c>
      <c r="K9" s="108">
        <v>123.39043770299998</v>
      </c>
      <c r="L9" s="109">
        <v>123.39043770299998</v>
      </c>
      <c r="M9" s="109">
        <v>117.16224259499795</v>
      </c>
      <c r="N9" s="99">
        <v>6760.6636938470328</v>
      </c>
      <c r="P9" s="103">
        <v>566.27119448300004</v>
      </c>
      <c r="Q9" s="103">
        <v>349.38219448300003</v>
      </c>
      <c r="R9" s="104">
        <v>306.2074721110576</v>
      </c>
    </row>
    <row r="10" spans="1:21" x14ac:dyDescent="0.25">
      <c r="A10" s="113" t="s">
        <v>121</v>
      </c>
      <c r="B10" s="99">
        <v>11869.208750032414</v>
      </c>
      <c r="C10" s="108">
        <v>595.33380766499999</v>
      </c>
      <c r="D10" s="109">
        <v>595.33380766499999</v>
      </c>
      <c r="E10" s="109">
        <v>390.58529511245723</v>
      </c>
      <c r="F10" s="99">
        <v>11432.605517058935</v>
      </c>
      <c r="G10" s="108">
        <v>362.85530415800002</v>
      </c>
      <c r="H10" s="109">
        <v>362.85530415800002</v>
      </c>
      <c r="I10" s="109">
        <v>248.50928430919484</v>
      </c>
      <c r="J10" s="99">
        <v>10738.301220044201</v>
      </c>
      <c r="K10" s="108">
        <v>12418.347541336996</v>
      </c>
      <c r="L10" s="109">
        <v>12418.347541336996</v>
      </c>
      <c r="M10" s="109">
        <v>7508.535778248307</v>
      </c>
      <c r="N10" s="99">
        <v>21799.445286132301</v>
      </c>
      <c r="P10" s="103">
        <v>13376.536653159996</v>
      </c>
      <c r="Q10" s="103">
        <v>13376.536653159996</v>
      </c>
      <c r="R10" s="104">
        <v>8147.6303576699593</v>
      </c>
    </row>
    <row r="11" spans="1:21" x14ac:dyDescent="0.25">
      <c r="A11" s="113" t="s">
        <v>122</v>
      </c>
      <c r="B11" s="99">
        <v>30529.510648862921</v>
      </c>
      <c r="C11" s="108">
        <v>1858.9474425869998</v>
      </c>
      <c r="D11" s="109">
        <v>1858.9474425869998</v>
      </c>
      <c r="E11" s="109">
        <v>1731.0249270349252</v>
      </c>
      <c r="F11" s="99">
        <v>31129.147894006703</v>
      </c>
      <c r="G11" s="108">
        <v>576.70035976199995</v>
      </c>
      <c r="H11" s="109">
        <v>315.57835976200005</v>
      </c>
      <c r="I11" s="109">
        <v>131.04293781680207</v>
      </c>
      <c r="J11" s="99">
        <v>29484.020580186032</v>
      </c>
      <c r="K11" s="108">
        <v>4138.7108536859996</v>
      </c>
      <c r="L11" s="109">
        <v>4138.7108536859996</v>
      </c>
      <c r="M11" s="109">
        <v>1877.1911642425971</v>
      </c>
      <c r="N11" s="99">
        <v>31548.144041657895</v>
      </c>
      <c r="P11" s="103">
        <v>6574.3586560349986</v>
      </c>
      <c r="Q11" s="103">
        <v>6313.2366560349983</v>
      </c>
      <c r="R11" s="104">
        <v>3739.2590290943244</v>
      </c>
    </row>
    <row r="12" spans="1:21" x14ac:dyDescent="0.25">
      <c r="A12" s="113" t="s">
        <v>123</v>
      </c>
      <c r="B12" s="99">
        <v>13747.054629684795</v>
      </c>
      <c r="C12" s="108">
        <v>370.3912311159998</v>
      </c>
      <c r="D12" s="109">
        <v>350.88323111599993</v>
      </c>
      <c r="E12" s="109">
        <v>296.08454972598548</v>
      </c>
      <c r="F12" s="99">
        <v>12913.2165199136</v>
      </c>
      <c r="G12" s="108">
        <v>528.71568763999994</v>
      </c>
      <c r="H12" s="109">
        <v>331.33468763999997</v>
      </c>
      <c r="I12" s="109">
        <v>285.53487432978636</v>
      </c>
      <c r="J12" s="99">
        <v>12013.720170721868</v>
      </c>
      <c r="K12" s="108">
        <v>510.05052674500001</v>
      </c>
      <c r="L12" s="109">
        <v>510.05052674500001</v>
      </c>
      <c r="M12" s="109">
        <v>499.02079203374734</v>
      </c>
      <c r="N12" s="99">
        <v>11243.644222086632</v>
      </c>
      <c r="P12" s="103">
        <v>1409.1574455009998</v>
      </c>
      <c r="Q12" s="103">
        <v>1192.2684455009999</v>
      </c>
      <c r="R12" s="104">
        <v>1080.6402160895193</v>
      </c>
    </row>
    <row r="13" spans="1:21" x14ac:dyDescent="0.25">
      <c r="A13" s="113" t="s">
        <v>52</v>
      </c>
      <c r="B13" s="99">
        <v>35835.276526262649</v>
      </c>
      <c r="C13" s="108">
        <v>1663.6203047510003</v>
      </c>
      <c r="D13" s="109">
        <v>1527.0243047510003</v>
      </c>
      <c r="E13" s="109">
        <v>965.03106967333588</v>
      </c>
      <c r="F13" s="99">
        <v>34702.991970542411</v>
      </c>
      <c r="G13" s="108">
        <v>1556.5881068219996</v>
      </c>
      <c r="H13" s="109">
        <v>464.15310682199987</v>
      </c>
      <c r="I13" s="109">
        <v>454.00440395962721</v>
      </c>
      <c r="J13" s="99">
        <v>32511.279106256337</v>
      </c>
      <c r="K13" s="108">
        <v>479.90399279399998</v>
      </c>
      <c r="L13" s="109">
        <v>479.90399279399998</v>
      </c>
      <c r="M13" s="109">
        <v>247.79005286237813</v>
      </c>
      <c r="N13" s="99">
        <v>30729.307082947344</v>
      </c>
      <c r="P13" s="103">
        <v>3700.1124043670002</v>
      </c>
      <c r="Q13" s="103">
        <v>2471.0814043670002</v>
      </c>
      <c r="R13" s="104">
        <v>1666.8255264953411</v>
      </c>
    </row>
    <row r="14" spans="1:21" x14ac:dyDescent="0.25">
      <c r="A14" s="113" t="s">
        <v>56</v>
      </c>
      <c r="B14" s="99">
        <v>23267.126848361218</v>
      </c>
      <c r="C14" s="108">
        <v>372.13058059899993</v>
      </c>
      <c r="D14" s="109">
        <v>372.13058059899993</v>
      </c>
      <c r="E14" s="109">
        <v>366.85543751398797</v>
      </c>
      <c r="F14" s="99">
        <v>22287.954771489727</v>
      </c>
      <c r="G14" s="108">
        <v>481.61917211400004</v>
      </c>
      <c r="H14" s="109">
        <v>481.61917211400004</v>
      </c>
      <c r="I14" s="109">
        <v>476.9526338004631</v>
      </c>
      <c r="J14" s="99">
        <v>21378.622822221398</v>
      </c>
      <c r="K14" s="108">
        <v>101.89020926999997</v>
      </c>
      <c r="L14" s="109">
        <v>101.89020926999997</v>
      </c>
      <c r="M14" s="109">
        <v>96.869218022502537</v>
      </c>
      <c r="N14" s="99">
        <v>20142.967566580668</v>
      </c>
      <c r="P14" s="103">
        <v>955.63996198299992</v>
      </c>
      <c r="Q14" s="103">
        <v>955.63996198299992</v>
      </c>
      <c r="R14" s="104">
        <v>940.67728933695355</v>
      </c>
    </row>
    <row r="15" spans="1:21" x14ac:dyDescent="0.25">
      <c r="A15" s="113" t="s">
        <v>58</v>
      </c>
      <c r="B15" s="99">
        <v>15478.613730033328</v>
      </c>
      <c r="C15" s="108">
        <v>51.787033421999993</v>
      </c>
      <c r="D15" s="109">
        <v>51.787033421999993</v>
      </c>
      <c r="E15" s="109">
        <v>45.356260331091207</v>
      </c>
      <c r="F15" s="99">
        <v>14528.028052433965</v>
      </c>
      <c r="G15" s="108">
        <v>3719.1987514940001</v>
      </c>
      <c r="H15" s="109">
        <v>3719.1987514940001</v>
      </c>
      <c r="I15" s="109">
        <v>36.56802673100497</v>
      </c>
      <c r="J15" s="99">
        <v>17097.296903985833</v>
      </c>
      <c r="K15" s="108">
        <v>237.80439032199999</v>
      </c>
      <c r="L15" s="109">
        <v>237.80439032199999</v>
      </c>
      <c r="M15" s="109">
        <v>209.9620488295059</v>
      </c>
      <c r="N15" s="99">
        <v>16085.131921360764</v>
      </c>
      <c r="P15" s="103">
        <v>4008.7901752379998</v>
      </c>
      <c r="Q15" s="103">
        <v>4008.7901752379998</v>
      </c>
      <c r="R15" s="104">
        <v>291.88633589160207</v>
      </c>
    </row>
    <row r="16" spans="1:21" x14ac:dyDescent="0.25">
      <c r="A16" s="113" t="s">
        <v>59</v>
      </c>
      <c r="B16" s="99">
        <v>8086.8077107738472</v>
      </c>
      <c r="C16" s="108">
        <v>751.40813578300015</v>
      </c>
      <c r="D16" s="109">
        <v>751.40813578300015</v>
      </c>
      <c r="E16" s="109">
        <v>92.778768016506746</v>
      </c>
      <c r="F16" s="99">
        <v>8205.9239895859955</v>
      </c>
      <c r="G16" s="108">
        <v>561.57781673900001</v>
      </c>
      <c r="H16" s="109">
        <v>561.57781673900001</v>
      </c>
      <c r="I16" s="109">
        <v>443.01454649427825</v>
      </c>
      <c r="J16" s="99">
        <v>8082.4287317860335</v>
      </c>
      <c r="K16" s="108">
        <v>53783.776556774996</v>
      </c>
      <c r="L16" s="109">
        <v>17391.474556774996</v>
      </c>
      <c r="M16" s="109">
        <v>9394.7286839770841</v>
      </c>
      <c r="N16" s="99">
        <v>24332.536299947333</v>
      </c>
      <c r="P16" s="103">
        <v>55096.762509296997</v>
      </c>
      <c r="Q16" s="103">
        <v>18704.460509296998</v>
      </c>
      <c r="R16" s="104">
        <v>9930.5219984878695</v>
      </c>
    </row>
    <row r="17" spans="1:21" x14ac:dyDescent="0.25">
      <c r="A17" s="113" t="s">
        <v>62</v>
      </c>
      <c r="B17" s="99">
        <v>50158.855718419334</v>
      </c>
      <c r="C17" s="108">
        <v>51770.325059259987</v>
      </c>
      <c r="D17" s="109">
        <v>49551.701059259976</v>
      </c>
      <c r="E17" s="109">
        <v>4660.9236643362447</v>
      </c>
      <c r="F17" s="99">
        <v>96430.597509321335</v>
      </c>
      <c r="G17" s="108">
        <v>4423.8254731409997</v>
      </c>
      <c r="H17" s="109">
        <v>4423.8254731409997</v>
      </c>
      <c r="I17" s="109">
        <v>2212.0223558109788</v>
      </c>
      <c r="J17" s="99">
        <v>96020.203024105547</v>
      </c>
      <c r="K17" s="108">
        <v>39835.83006698401</v>
      </c>
      <c r="L17" s="109">
        <v>39835.83006698401</v>
      </c>
      <c r="M17" s="109">
        <v>13889.058186280925</v>
      </c>
      <c r="N17" s="99">
        <v>130106.92378153699</v>
      </c>
      <c r="P17" s="103">
        <v>96029.980599384988</v>
      </c>
      <c r="Q17" s="103">
        <v>93811.356599384992</v>
      </c>
      <c r="R17" s="104">
        <v>20762.004206428148</v>
      </c>
    </row>
    <row r="18" spans="1:21" x14ac:dyDescent="0.25">
      <c r="A18" s="113" t="s">
        <v>63</v>
      </c>
      <c r="B18" s="99">
        <v>69611.947595302598</v>
      </c>
      <c r="C18" s="108">
        <v>6305.2195092869997</v>
      </c>
      <c r="D18" s="109">
        <v>6305.2195092869997</v>
      </c>
      <c r="E18" s="109">
        <v>3146.5240739002948</v>
      </c>
      <c r="F18" s="99">
        <v>70840.229291830387</v>
      </c>
      <c r="G18" s="108">
        <v>8381.042239856999</v>
      </c>
      <c r="H18" s="109">
        <v>7287.4772398569994</v>
      </c>
      <c r="I18" s="109">
        <v>5556.61861522244</v>
      </c>
      <c r="J18" s="99">
        <v>72726.451322767025</v>
      </c>
      <c r="K18" s="108">
        <v>2474.5487639499997</v>
      </c>
      <c r="L18" s="109">
        <v>2088.0147639499996</v>
      </c>
      <c r="M18" s="109">
        <v>1538.4089323472458</v>
      </c>
      <c r="N18" s="99">
        <v>69243.116759642609</v>
      </c>
      <c r="P18" s="103">
        <v>17160.810513094002</v>
      </c>
      <c r="Q18" s="103">
        <v>15680.711513093998</v>
      </c>
      <c r="R18" s="104">
        <v>10241.55162146998</v>
      </c>
    </row>
    <row r="19" spans="1:21" x14ac:dyDescent="0.25">
      <c r="A19" s="113" t="s">
        <v>124</v>
      </c>
      <c r="B19" s="99">
        <v>148785.1378175334</v>
      </c>
      <c r="C19" s="108">
        <v>14604.395430453997</v>
      </c>
      <c r="D19" s="109">
        <v>14603.375430453998</v>
      </c>
      <c r="E19" s="109">
        <v>6827.1425005606943</v>
      </c>
      <c r="F19" s="99">
        <v>154105.15876174808</v>
      </c>
      <c r="G19" s="108">
        <v>19026.606212397</v>
      </c>
      <c r="H19" s="109">
        <v>17146.466212397001</v>
      </c>
      <c r="I19" s="109">
        <v>5804.4030750522297</v>
      </c>
      <c r="J19" s="99">
        <v>160914.53769455713</v>
      </c>
      <c r="K19" s="108">
        <v>12019.865139566999</v>
      </c>
      <c r="L19" s="109">
        <v>12019.865139566999</v>
      </c>
      <c r="M19" s="109">
        <v>3696.717922793162</v>
      </c>
      <c r="N19" s="99">
        <v>162498.46697296976</v>
      </c>
      <c r="P19" s="103">
        <v>45650.866782418001</v>
      </c>
      <c r="Q19" s="103">
        <v>43769.706782417998</v>
      </c>
      <c r="R19" s="104">
        <v>16328.263498406086</v>
      </c>
    </row>
    <row r="20" spans="1:21" x14ac:dyDescent="0.25">
      <c r="A20" s="113" t="s">
        <v>65</v>
      </c>
      <c r="B20" s="99">
        <v>80268.413516306609</v>
      </c>
      <c r="C20" s="108">
        <v>36376.40313779901</v>
      </c>
      <c r="D20" s="109">
        <v>36376.40313779901</v>
      </c>
      <c r="E20" s="109">
        <v>29742.478738512702</v>
      </c>
      <c r="F20" s="99">
        <v>111328.73343916189</v>
      </c>
      <c r="G20" s="108">
        <v>22718.475505310002</v>
      </c>
      <c r="H20" s="109">
        <v>22718.475505310002</v>
      </c>
      <c r="I20" s="109">
        <v>16206.169764852681</v>
      </c>
      <c r="J20" s="99">
        <v>126862.01868421028</v>
      </c>
      <c r="K20" s="108">
        <v>3797.4203315989998</v>
      </c>
      <c r="L20" s="109">
        <v>3646.8823315990007</v>
      </c>
      <c r="M20" s="109">
        <v>3001.6109854044207</v>
      </c>
      <c r="N20" s="99">
        <v>122751.15765648674</v>
      </c>
      <c r="P20" s="103">
        <v>62892.298974708006</v>
      </c>
      <c r="Q20" s="103">
        <v>62741.760974708006</v>
      </c>
      <c r="R20" s="104">
        <v>48950.2594887698</v>
      </c>
    </row>
    <row r="21" spans="1:21" x14ac:dyDescent="0.25">
      <c r="A21" s="113" t="s">
        <v>66</v>
      </c>
      <c r="B21" s="99">
        <v>96753.078417940385</v>
      </c>
      <c r="C21" s="108">
        <v>15515.264553918001</v>
      </c>
      <c r="D21" s="109">
        <v>15515.264553918001</v>
      </c>
      <c r="E21" s="109">
        <v>12330.588142298329</v>
      </c>
      <c r="F21" s="99">
        <v>105706.14895923277</v>
      </c>
      <c r="G21" s="108">
        <v>32517.805679228</v>
      </c>
      <c r="H21" s="109">
        <v>32517.805679228</v>
      </c>
      <c r="I21" s="109">
        <v>20469.38550986179</v>
      </c>
      <c r="J21" s="99">
        <v>130397.97182630682</v>
      </c>
      <c r="K21" s="108">
        <v>10429.042217194003</v>
      </c>
      <c r="L21" s="109">
        <v>10429.042217194003</v>
      </c>
      <c r="M21" s="109">
        <v>6659.6920050510344</v>
      </c>
      <c r="N21" s="99">
        <v>131945.88275582457</v>
      </c>
      <c r="P21" s="103">
        <v>58462.112450340006</v>
      </c>
      <c r="Q21" s="103">
        <v>58462.112450340006</v>
      </c>
      <c r="R21" s="104">
        <v>39459.665657211153</v>
      </c>
    </row>
    <row r="22" spans="1:21" x14ac:dyDescent="0.25">
      <c r="A22" s="113" t="s">
        <v>67</v>
      </c>
      <c r="B22" s="99">
        <v>79682.872587692313</v>
      </c>
      <c r="C22" s="108">
        <v>3782.6232417770011</v>
      </c>
      <c r="D22" s="109">
        <v>3782.6232417770011</v>
      </c>
      <c r="E22" s="109">
        <v>2233.5578690276357</v>
      </c>
      <c r="F22" s="99">
        <v>76997.240676966991</v>
      </c>
      <c r="G22" s="108">
        <v>15452.476946003</v>
      </c>
      <c r="H22" s="109">
        <v>15137.500946003</v>
      </c>
      <c r="I22" s="109">
        <v>2048.5057363433743</v>
      </c>
      <c r="J22" s="99">
        <v>85278.522971118757</v>
      </c>
      <c r="K22" s="108">
        <v>4329.3404477270033</v>
      </c>
      <c r="L22" s="109">
        <v>4329.3404477270033</v>
      </c>
      <c r="M22" s="109">
        <v>4325.0221751160925</v>
      </c>
      <c r="N22" s="99">
        <v>82756.995532828194</v>
      </c>
      <c r="P22" s="103">
        <v>23564.440635507002</v>
      </c>
      <c r="Q22" s="103">
        <v>23249.464635507004</v>
      </c>
      <c r="R22" s="104">
        <v>8607.0857804871011</v>
      </c>
    </row>
    <row r="23" spans="1:21" x14ac:dyDescent="0.25">
      <c r="A23" s="113" t="s">
        <v>68</v>
      </c>
      <c r="B23" s="99">
        <v>9236.2081870763977</v>
      </c>
      <c r="C23" s="108">
        <v>589.42417139999986</v>
      </c>
      <c r="D23" s="109">
        <v>589.42417139999986</v>
      </c>
      <c r="E23" s="109">
        <v>63.118697053638193</v>
      </c>
      <c r="F23" s="99">
        <v>8988.9687699231054</v>
      </c>
      <c r="G23" s="108">
        <v>54138.424317323006</v>
      </c>
      <c r="H23" s="109">
        <v>16214.005317323006</v>
      </c>
      <c r="I23" s="109">
        <v>8514.4675464798274</v>
      </c>
      <c r="J23" s="99">
        <v>23925.790436587191</v>
      </c>
      <c r="K23" s="108">
        <v>123.51647990900001</v>
      </c>
      <c r="L23" s="109">
        <v>123.51647990900001</v>
      </c>
      <c r="M23" s="109">
        <v>116.50752362928037</v>
      </c>
      <c r="N23" s="99">
        <v>22367.917796964102</v>
      </c>
      <c r="P23" s="103">
        <v>54851.364968632013</v>
      </c>
      <c r="Q23" s="103">
        <v>16926.945968632004</v>
      </c>
      <c r="R23" s="104">
        <v>8694.0937671627435</v>
      </c>
    </row>
    <row r="24" spans="1:21" x14ac:dyDescent="0.25">
      <c r="A24" s="113" t="s">
        <v>92</v>
      </c>
      <c r="B24" s="99">
        <v>16215.060322413752</v>
      </c>
      <c r="C24" s="108">
        <v>882.91473031699957</v>
      </c>
      <c r="D24" s="109">
        <v>882.91473031699957</v>
      </c>
      <c r="E24" s="109">
        <v>700.35116485898004</v>
      </c>
      <c r="F24" s="99">
        <v>15623.395150805234</v>
      </c>
      <c r="G24" s="108">
        <v>137.08769185099999</v>
      </c>
      <c r="H24" s="109">
        <v>84.863691850999999</v>
      </c>
      <c r="I24" s="109">
        <v>72.322484321366417</v>
      </c>
      <c r="J24" s="99">
        <v>14183.4018338768</v>
      </c>
      <c r="K24" s="108">
        <v>5700.276851069998</v>
      </c>
      <c r="L24" s="109">
        <v>5700.276851069998</v>
      </c>
      <c r="M24" s="109">
        <v>1107.0428752788362</v>
      </c>
      <c r="N24" s="99">
        <v>18257.310327511936</v>
      </c>
      <c r="P24" s="103">
        <v>6720.2792732379976</v>
      </c>
      <c r="Q24" s="103">
        <v>6668.0552732379974</v>
      </c>
      <c r="R24" s="104">
        <v>1879.7165244591824</v>
      </c>
    </row>
    <row r="25" spans="1:21" x14ac:dyDescent="0.25">
      <c r="A25" s="113" t="s">
        <v>70</v>
      </c>
      <c r="B25" s="100">
        <v>17233.035556444131</v>
      </c>
      <c r="C25" s="108">
        <v>3341.4681916580003</v>
      </c>
      <c r="D25" s="109">
        <v>3341.4681916580003</v>
      </c>
      <c r="E25" s="109">
        <v>2078.888248448628</v>
      </c>
      <c r="F25" s="100">
        <v>19277.246253276237</v>
      </c>
      <c r="G25" s="108">
        <v>3184.3737956130003</v>
      </c>
      <c r="H25" s="109">
        <v>1820.577795613</v>
      </c>
      <c r="I25" s="109">
        <v>347.1125940542135</v>
      </c>
      <c r="J25" s="100">
        <v>19594.874734396137</v>
      </c>
      <c r="K25" s="108">
        <v>8026.8472035499999</v>
      </c>
      <c r="L25" s="109">
        <v>3634.3932035500006</v>
      </c>
      <c r="M25" s="109">
        <v>836.70828303971905</v>
      </c>
      <c r="N25" s="100">
        <v>21596.283725466728</v>
      </c>
      <c r="P25" s="103">
        <v>14552.689190821</v>
      </c>
      <c r="Q25" s="103">
        <v>8796.4391908210018</v>
      </c>
      <c r="R25" s="105">
        <v>3262.7091255425607</v>
      </c>
    </row>
    <row r="26" spans="1:21" x14ac:dyDescent="0.25">
      <c r="A26" s="113" t="s">
        <v>126</v>
      </c>
      <c r="B26" s="98">
        <v>48248.631794089219</v>
      </c>
      <c r="C26" s="108">
        <v>3369.7449416839991</v>
      </c>
      <c r="D26" s="109">
        <v>2970.0199416839996</v>
      </c>
      <c r="E26" s="109">
        <v>2243.8618332409287</v>
      </c>
      <c r="F26" s="98">
        <v>47466.526905034887</v>
      </c>
      <c r="G26" s="108">
        <v>9911.4726687040002</v>
      </c>
      <c r="H26" s="109">
        <v>2657.6196687040001</v>
      </c>
      <c r="I26" s="109">
        <v>2139.7496969597355</v>
      </c>
      <c r="J26" s="98">
        <v>45994.631655488563</v>
      </c>
      <c r="K26" s="108">
        <v>15406.448285343002</v>
      </c>
      <c r="L26" s="109">
        <v>6559.4082853429991</v>
      </c>
      <c r="M26" s="109">
        <v>3207.3696526618141</v>
      </c>
      <c r="N26" s="98">
        <v>48251.557060256528</v>
      </c>
      <c r="P26" s="103">
        <v>28687.665895731003</v>
      </c>
      <c r="Q26" s="103">
        <v>12187.047895730999</v>
      </c>
      <c r="R26" s="104">
        <v>7590.9811828624779</v>
      </c>
      <c r="T26"/>
      <c r="U26"/>
    </row>
    <row r="27" spans="1:21" x14ac:dyDescent="0.25">
      <c r="A27" s="113" t="s">
        <v>7</v>
      </c>
      <c r="B27" s="99">
        <v>15318.218769095474</v>
      </c>
      <c r="C27" s="108">
        <v>1177.4506917890003</v>
      </c>
      <c r="D27" s="109">
        <v>1084.9606917890003</v>
      </c>
      <c r="E27" s="109">
        <v>601.21833685028321</v>
      </c>
      <c r="F27" s="99">
        <v>15122.127848115299</v>
      </c>
      <c r="G27" s="108">
        <v>1139.704687379</v>
      </c>
      <c r="H27" s="109">
        <v>1139.704687379</v>
      </c>
      <c r="I27" s="109">
        <v>903.51754125759817</v>
      </c>
      <c r="J27" s="99">
        <v>14912.973507511397</v>
      </c>
      <c r="K27" s="108">
        <v>1291.6834242109999</v>
      </c>
      <c r="L27" s="109">
        <v>869.41142421100005</v>
      </c>
      <c r="M27" s="109">
        <v>783.77397842169182</v>
      </c>
      <c r="N27" s="99">
        <v>14388.452463100502</v>
      </c>
      <c r="P27" s="103">
        <v>3608.8388033790002</v>
      </c>
      <c r="Q27" s="103">
        <v>3094.076803379</v>
      </c>
      <c r="R27" s="104">
        <v>2288.509856529573</v>
      </c>
      <c r="T27"/>
      <c r="U27"/>
    </row>
    <row r="28" spans="1:21" x14ac:dyDescent="0.25">
      <c r="A28" s="113" t="s">
        <v>8</v>
      </c>
      <c r="B28" s="99">
        <v>11214.524627001863</v>
      </c>
      <c r="C28" s="108">
        <v>16134.041256450006</v>
      </c>
      <c r="D28" s="109">
        <v>4456.1042564500012</v>
      </c>
      <c r="E28" s="109">
        <v>1915.5013520084437</v>
      </c>
      <c r="F28" s="99">
        <v>14605.413080904955</v>
      </c>
      <c r="G28" s="108">
        <v>757.90142223500004</v>
      </c>
      <c r="H28" s="109">
        <v>757.90142223500004</v>
      </c>
      <c r="I28" s="109">
        <v>633.71351206873987</v>
      </c>
      <c r="J28" s="99">
        <v>14142.742403029333</v>
      </c>
      <c r="K28" s="108">
        <v>522.57743682499984</v>
      </c>
      <c r="L28" s="109">
        <v>409.64343682500004</v>
      </c>
      <c r="M28" s="109">
        <v>390.68470921212918</v>
      </c>
      <c r="N28" s="99">
        <v>13299.798395401031</v>
      </c>
      <c r="P28" s="103">
        <v>17414.520115510004</v>
      </c>
      <c r="Q28" s="103">
        <v>5623.6491155100011</v>
      </c>
      <c r="R28" s="104">
        <v>2939.8995732893122</v>
      </c>
      <c r="T28"/>
      <c r="U28"/>
    </row>
    <row r="29" spans="1:21" x14ac:dyDescent="0.25">
      <c r="A29" s="113" t="s">
        <v>127</v>
      </c>
      <c r="B29" s="99">
        <v>20111.524452476278</v>
      </c>
      <c r="C29" s="108">
        <v>5462.633297684999</v>
      </c>
      <c r="D29" s="109">
        <v>5462.633297684999</v>
      </c>
      <c r="E29" s="109">
        <v>3804.7631663300535</v>
      </c>
      <c r="F29" s="99">
        <v>23909.473408580725</v>
      </c>
      <c r="G29" s="108">
        <v>2110.6326838849996</v>
      </c>
      <c r="H29" s="109">
        <v>2110.6326838849996</v>
      </c>
      <c r="I29" s="109">
        <v>1294.9196864799717</v>
      </c>
      <c r="J29" s="99">
        <v>24133.725781672842</v>
      </c>
      <c r="K29" s="108">
        <v>673.13802699899975</v>
      </c>
      <c r="L29" s="109">
        <v>673.13802699899975</v>
      </c>
      <c r="M29" s="109">
        <v>623.6715677359789</v>
      </c>
      <c r="N29" s="99">
        <v>22868.822495053868</v>
      </c>
      <c r="P29" s="103">
        <v>8246.4040085689976</v>
      </c>
      <c r="Q29" s="103">
        <v>8246.4040085689976</v>
      </c>
      <c r="R29" s="104">
        <v>5723.3544205460048</v>
      </c>
      <c r="T29"/>
      <c r="U29"/>
    </row>
    <row r="30" spans="1:21" x14ac:dyDescent="0.25">
      <c r="A30" s="113" t="s">
        <v>10</v>
      </c>
      <c r="B30" s="99">
        <v>35618.900008312776</v>
      </c>
      <c r="C30" s="108">
        <v>6579.269295197998</v>
      </c>
      <c r="D30" s="109">
        <v>3433.732295198</v>
      </c>
      <c r="E30" s="109">
        <v>1362.5942830997235</v>
      </c>
      <c r="F30" s="99">
        <v>36040.32455562774</v>
      </c>
      <c r="G30" s="108">
        <v>332.37498166000006</v>
      </c>
      <c r="H30" s="109">
        <v>332.37498166000006</v>
      </c>
      <c r="I30" s="109">
        <v>296.60966591913831</v>
      </c>
      <c r="J30" s="99">
        <v>33180.722508735584</v>
      </c>
      <c r="K30" s="108">
        <v>3682.6395356780004</v>
      </c>
      <c r="L30" s="109">
        <v>3362.9565356780004</v>
      </c>
      <c r="M30" s="109">
        <v>1835.6124276308112</v>
      </c>
      <c r="N30" s="99">
        <v>33318.409257884341</v>
      </c>
      <c r="P30" s="103">
        <v>10594.283812535998</v>
      </c>
      <c r="Q30" s="103">
        <v>7129.0638125360001</v>
      </c>
      <c r="R30" s="104">
        <v>3494.8163766496732</v>
      </c>
      <c r="T30"/>
      <c r="U30"/>
    </row>
    <row r="31" spans="1:21" x14ac:dyDescent="0.25">
      <c r="A31" s="113" t="s">
        <v>11</v>
      </c>
      <c r="B31" s="99">
        <v>27525.854604856671</v>
      </c>
      <c r="C31" s="108">
        <v>932.91290884900013</v>
      </c>
      <c r="D31" s="109">
        <v>932.91290884900013</v>
      </c>
      <c r="E31" s="109">
        <v>860.50471828490015</v>
      </c>
      <c r="F31" s="99">
        <v>26417.346215829959</v>
      </c>
      <c r="G31" s="108">
        <v>2980.514614615</v>
      </c>
      <c r="H31" s="109">
        <v>2980.514614615</v>
      </c>
      <c r="I31" s="109">
        <v>1082.5917289366998</v>
      </c>
      <c r="J31" s="99">
        <v>27180.201473418641</v>
      </c>
      <c r="K31" s="108">
        <v>864.37015156200016</v>
      </c>
      <c r="L31" s="109">
        <v>864.37015156200016</v>
      </c>
      <c r="M31" s="109">
        <v>727.70780636187408</v>
      </c>
      <c r="N31" s="99">
        <v>25724.171881443315</v>
      </c>
      <c r="P31" s="103">
        <v>4777.7976750259995</v>
      </c>
      <c r="Q31" s="103">
        <v>4777.7976750259995</v>
      </c>
      <c r="R31" s="104">
        <v>2670.8042535834743</v>
      </c>
    </row>
    <row r="32" spans="1:21" x14ac:dyDescent="0.25">
      <c r="A32" s="113" t="s">
        <v>12</v>
      </c>
      <c r="B32" s="99">
        <v>18420.114224934139</v>
      </c>
      <c r="C32" s="108">
        <v>2451.0366589149994</v>
      </c>
      <c r="D32" s="109">
        <v>2451.0366589149994</v>
      </c>
      <c r="E32" s="109">
        <v>979.89166784157089</v>
      </c>
      <c r="F32" s="99">
        <v>19413.899406474193</v>
      </c>
      <c r="G32" s="108">
        <v>11951.896122282998</v>
      </c>
      <c r="H32" s="109">
        <v>4684.0621222830005</v>
      </c>
      <c r="I32" s="109">
        <v>3906.2322196351788</v>
      </c>
      <c r="J32" s="99">
        <v>22361.879963859035</v>
      </c>
      <c r="K32" s="108">
        <v>2646.4902617580001</v>
      </c>
      <c r="L32" s="109">
        <v>2646.4902617580001</v>
      </c>
      <c r="M32" s="109">
        <v>1036.6357263587724</v>
      </c>
      <c r="N32" s="99">
        <v>23111.749921454772</v>
      </c>
      <c r="P32" s="103">
        <v>17049.423042955998</v>
      </c>
      <c r="Q32" s="103">
        <v>9781.5890429560004</v>
      </c>
      <c r="R32" s="104">
        <v>5922.759613835522</v>
      </c>
    </row>
    <row r="33" spans="1:18" x14ac:dyDescent="0.25">
      <c r="A33" s="113" t="s">
        <v>13</v>
      </c>
      <c r="B33" s="99">
        <v>31150.640242990557</v>
      </c>
      <c r="C33" s="108">
        <v>2425.3388354920003</v>
      </c>
      <c r="D33" s="109">
        <v>2425.3388354920003</v>
      </c>
      <c r="E33" s="109">
        <v>1612.2444297466047</v>
      </c>
      <c r="F33" s="99">
        <v>31245.577294822469</v>
      </c>
      <c r="G33" s="108">
        <v>8736.0315893290008</v>
      </c>
      <c r="H33" s="109">
        <v>8664.6345893289999</v>
      </c>
      <c r="I33" s="109">
        <v>6778.5529404500012</v>
      </c>
      <c r="J33" s="99">
        <v>37048.882679721675</v>
      </c>
      <c r="K33" s="108">
        <v>4269.5942236890005</v>
      </c>
      <c r="L33" s="109">
        <v>4143.1202236889994</v>
      </c>
      <c r="M33" s="109">
        <v>2806.8022364611415</v>
      </c>
      <c r="N33" s="99">
        <v>38045.624164359127</v>
      </c>
      <c r="P33" s="103">
        <v>15430.964648510002</v>
      </c>
      <c r="Q33" s="103">
        <v>15233.093648509999</v>
      </c>
      <c r="R33" s="104">
        <v>11197.599606657748</v>
      </c>
    </row>
    <row r="34" spans="1:18" x14ac:dyDescent="0.25">
      <c r="A34" s="113" t="s">
        <v>14</v>
      </c>
      <c r="B34" s="99">
        <v>34585.056453265053</v>
      </c>
      <c r="C34" s="108">
        <v>2409.2412841689988</v>
      </c>
      <c r="D34" s="109">
        <v>2409.2412841689988</v>
      </c>
      <c r="E34" s="109">
        <v>2091.5804552795221</v>
      </c>
      <c r="F34" s="99">
        <v>34451.606240169844</v>
      </c>
      <c r="G34" s="108">
        <v>3883.6054642049999</v>
      </c>
      <c r="H34" s="109">
        <v>2214.3084642049998</v>
      </c>
      <c r="I34" s="109">
        <v>1710.1674325393415</v>
      </c>
      <c r="J34" s="99">
        <v>33877.839507645956</v>
      </c>
      <c r="K34" s="108">
        <v>3072.3197015940009</v>
      </c>
      <c r="L34" s="109">
        <v>1876.4097015940004</v>
      </c>
      <c r="M34" s="109">
        <v>1435.1495683722703</v>
      </c>
      <c r="N34" s="99">
        <v>32855.895195407822</v>
      </c>
      <c r="P34" s="103">
        <v>9365.1664499679991</v>
      </c>
      <c r="Q34" s="103">
        <v>6499.9594499679988</v>
      </c>
      <c r="R34" s="104">
        <v>5236.8974561911336</v>
      </c>
    </row>
    <row r="35" spans="1:18" x14ac:dyDescent="0.25">
      <c r="A35" s="113" t="s">
        <v>15</v>
      </c>
      <c r="B35" s="99">
        <v>37872.180337541991</v>
      </c>
      <c r="C35" s="108">
        <v>1599.8722290200003</v>
      </c>
      <c r="D35" s="109">
        <v>727.26422901999979</v>
      </c>
      <c r="E35" s="109">
        <v>699.7024031815713</v>
      </c>
      <c r="F35" s="99">
        <v>35976.409003364315</v>
      </c>
      <c r="G35" s="108">
        <v>3990.9873681689987</v>
      </c>
      <c r="H35" s="109">
        <v>3906.3843681689987</v>
      </c>
      <c r="I35" s="109">
        <v>877.56204731480989</v>
      </c>
      <c r="J35" s="99">
        <v>37061.020473694422</v>
      </c>
      <c r="K35" s="108">
        <v>2452.9844511120004</v>
      </c>
      <c r="L35" s="109">
        <v>1350.9664511120002</v>
      </c>
      <c r="M35" s="109">
        <v>1322.1562505584789</v>
      </c>
      <c r="N35" s="99">
        <v>35453.32913974276</v>
      </c>
      <c r="P35" s="103">
        <v>8043.844048300999</v>
      </c>
      <c r="Q35" s="103">
        <v>5984.6150483009978</v>
      </c>
      <c r="R35" s="104">
        <v>2899.4207010548598</v>
      </c>
    </row>
    <row r="36" spans="1:18" x14ac:dyDescent="0.25">
      <c r="A36" s="113" t="s">
        <v>16</v>
      </c>
      <c r="B36" s="99">
        <v>13910.306287210395</v>
      </c>
      <c r="C36" s="108">
        <v>498.198199171</v>
      </c>
      <c r="D36" s="109">
        <v>498.198199171</v>
      </c>
      <c r="E36" s="109">
        <v>287.3050712898052</v>
      </c>
      <c r="F36" s="99">
        <v>13440.852835760501</v>
      </c>
      <c r="G36" s="108">
        <v>2132.057906219</v>
      </c>
      <c r="H36" s="109">
        <v>933.59790621900004</v>
      </c>
      <c r="I36" s="109">
        <v>419.0857791501565</v>
      </c>
      <c r="J36" s="99">
        <v>13387.91293439913</v>
      </c>
      <c r="K36" s="108">
        <v>4267.3247667559999</v>
      </c>
      <c r="L36" s="109">
        <v>3870.8187667560001</v>
      </c>
      <c r="M36" s="109">
        <v>2566.5105526544844</v>
      </c>
      <c r="N36" s="99">
        <v>16137.196033337274</v>
      </c>
      <c r="P36" s="103">
        <v>6897.5808721459998</v>
      </c>
      <c r="Q36" s="103">
        <v>5302.6148721460004</v>
      </c>
      <c r="R36" s="104">
        <v>3272.9014030944459</v>
      </c>
    </row>
    <row r="37" spans="1:18" x14ac:dyDescent="0.25">
      <c r="A37" s="113" t="s">
        <v>125</v>
      </c>
      <c r="B37" s="99">
        <v>91625.469904623911</v>
      </c>
      <c r="C37" s="108">
        <v>8411.3804002400011</v>
      </c>
      <c r="D37" s="109">
        <v>7642.01340024</v>
      </c>
      <c r="E37" s="109">
        <v>5433.8338960054016</v>
      </c>
      <c r="F37" s="99">
        <v>91989.602165215299</v>
      </c>
      <c r="G37" s="108">
        <v>5834.97271224</v>
      </c>
      <c r="H37" s="109">
        <v>5834.97271224</v>
      </c>
      <c r="I37" s="109">
        <v>2572.8755260909438</v>
      </c>
      <c r="J37" s="99">
        <v>90106.898128227273</v>
      </c>
      <c r="K37" s="108">
        <v>5037.9726016909999</v>
      </c>
      <c r="L37" s="109">
        <v>4907.1096016910005</v>
      </c>
      <c r="M37" s="109">
        <v>3686.5175860708118</v>
      </c>
      <c r="N37" s="99">
        <v>87042.979115527254</v>
      </c>
      <c r="P37" s="103">
        <v>19284.325714170998</v>
      </c>
      <c r="Q37" s="103">
        <v>18384.095714170999</v>
      </c>
      <c r="R37" s="104">
        <v>11693.227008167158</v>
      </c>
    </row>
    <row r="38" spans="1:18" x14ac:dyDescent="0.25">
      <c r="A38" s="113" t="s">
        <v>128</v>
      </c>
      <c r="B38" s="99">
        <v>35098.564407727063</v>
      </c>
      <c r="C38" s="108">
        <v>10242.016879791003</v>
      </c>
      <c r="D38" s="109">
        <v>5052.5198797910007</v>
      </c>
      <c r="E38" s="109">
        <v>1992.1382098083886</v>
      </c>
      <c r="F38" s="99">
        <v>37404.755595166906</v>
      </c>
      <c r="G38" s="108">
        <v>15970.585376405001</v>
      </c>
      <c r="H38" s="109">
        <v>4014.6503764049994</v>
      </c>
      <c r="I38" s="109">
        <v>3231.8927354761504</v>
      </c>
      <c r="J38" s="99">
        <v>38129.604920435559</v>
      </c>
      <c r="K38" s="108">
        <v>22570.899434959996</v>
      </c>
      <c r="L38" s="109">
        <v>6519.8864349599962</v>
      </c>
      <c r="M38" s="109">
        <v>4554.6857865964066</v>
      </c>
      <c r="N38" s="99">
        <v>40997.887650436074</v>
      </c>
      <c r="P38" s="103">
        <v>48783.501691156001</v>
      </c>
      <c r="Q38" s="103">
        <v>15587.056691155996</v>
      </c>
      <c r="R38" s="104">
        <v>9778.7167318809443</v>
      </c>
    </row>
    <row r="39" spans="1:18" x14ac:dyDescent="0.25">
      <c r="A39" s="113" t="s">
        <v>18</v>
      </c>
      <c r="B39" s="99">
        <v>23541.650103865872</v>
      </c>
      <c r="C39" s="108">
        <v>4870.9568467299996</v>
      </c>
      <c r="D39" s="109">
        <v>2796.0778467300001</v>
      </c>
      <c r="E39" s="109">
        <v>1984.6711344792893</v>
      </c>
      <c r="F39" s="99">
        <v>24523.147285025447</v>
      </c>
      <c r="G39" s="108">
        <v>5477.1746184809999</v>
      </c>
      <c r="H39" s="109">
        <v>1279.402618481</v>
      </c>
      <c r="I39" s="109">
        <v>762.79366849932364</v>
      </c>
      <c r="J39" s="99">
        <v>23777.670240690888</v>
      </c>
      <c r="K39" s="108">
        <v>5797.1797991159983</v>
      </c>
      <c r="L39" s="109">
        <v>2589.4577991159995</v>
      </c>
      <c r="M39" s="109">
        <v>1781.7288379260674</v>
      </c>
      <c r="N39" s="99">
        <v>24225.635622264974</v>
      </c>
      <c r="P39" s="103">
        <v>16145.311264327</v>
      </c>
      <c r="Q39" s="103">
        <v>6664.9382643270001</v>
      </c>
      <c r="R39" s="104">
        <v>4529.1936409046803</v>
      </c>
    </row>
    <row r="40" spans="1:18" x14ac:dyDescent="0.25">
      <c r="A40" s="113" t="s">
        <v>19</v>
      </c>
      <c r="B40" s="99">
        <v>4390.9493987532096</v>
      </c>
      <c r="C40" s="108">
        <v>2210.9283354370004</v>
      </c>
      <c r="D40" s="109">
        <v>789.68433543699996</v>
      </c>
      <c r="E40" s="109">
        <v>580.91904576563604</v>
      </c>
      <c r="F40" s="99">
        <v>4795.2807578210959</v>
      </c>
      <c r="G40" s="108">
        <v>232.17140109799999</v>
      </c>
      <c r="H40" s="109">
        <v>232.17140109799999</v>
      </c>
      <c r="I40" s="109">
        <v>220.40115087088827</v>
      </c>
      <c r="J40" s="99">
        <v>4581.4303245644314</v>
      </c>
      <c r="K40" s="108">
        <v>1289.2172264729998</v>
      </c>
      <c r="L40" s="109">
        <v>639.83922647300039</v>
      </c>
      <c r="M40" s="109">
        <v>547.7929680712823</v>
      </c>
      <c r="N40" s="99">
        <v>4742.8278942923362</v>
      </c>
      <c r="P40" s="103">
        <v>3732.3169630079997</v>
      </c>
      <c r="Q40" s="103">
        <v>1661.6949630080003</v>
      </c>
      <c r="R40" s="104">
        <v>1349.1131647078064</v>
      </c>
    </row>
    <row r="41" spans="1:18" x14ac:dyDescent="0.25">
      <c r="A41" s="113" t="s">
        <v>129</v>
      </c>
      <c r="B41" s="99">
        <v>5874.3658684199982</v>
      </c>
      <c r="C41" s="108">
        <v>8642.9817518400032</v>
      </c>
      <c r="D41" s="109">
        <v>2561.5917518399951</v>
      </c>
      <c r="E41" s="109">
        <v>802.4327352437017</v>
      </c>
      <c r="F41" s="99">
        <v>7860.9426560010015</v>
      </c>
      <c r="G41" s="108">
        <v>1102.1425594849998</v>
      </c>
      <c r="H41" s="109">
        <v>795.49855948499965</v>
      </c>
      <c r="I41" s="109">
        <v>626.94788445430538</v>
      </c>
      <c r="J41" s="99">
        <v>7958.2551132328344</v>
      </c>
      <c r="K41" s="108">
        <v>558.67544161200021</v>
      </c>
      <c r="L41" s="109">
        <v>558.67544161200021</v>
      </c>
      <c r="M41" s="109">
        <v>310.69814741548146</v>
      </c>
      <c r="N41" s="99">
        <v>7784.4938081253003</v>
      </c>
      <c r="P41" s="103">
        <v>10303.799752937002</v>
      </c>
      <c r="Q41" s="103">
        <v>3915.7657529369944</v>
      </c>
      <c r="R41" s="104">
        <v>1740.0787671134885</v>
      </c>
    </row>
    <row r="42" spans="1:18" x14ac:dyDescent="0.25">
      <c r="A42" s="113" t="s">
        <v>21</v>
      </c>
      <c r="B42" s="99">
        <v>29123.201153100272</v>
      </c>
      <c r="C42" s="108">
        <v>9805.9450427790016</v>
      </c>
      <c r="D42" s="109">
        <v>2875.9750427790004</v>
      </c>
      <c r="E42" s="109">
        <v>1998.8216852619541</v>
      </c>
      <c r="F42" s="99">
        <v>29571.33507272385</v>
      </c>
      <c r="G42" s="108">
        <v>3227.5086280680002</v>
      </c>
      <c r="H42" s="109">
        <v>467.97362806800004</v>
      </c>
      <c r="I42" s="109">
        <v>361.53487002209982</v>
      </c>
      <c r="J42" s="99">
        <v>27329.3298978042</v>
      </c>
      <c r="K42" s="108">
        <v>9414.835994694</v>
      </c>
      <c r="L42" s="109">
        <v>1923.322994694</v>
      </c>
      <c r="M42" s="109">
        <v>1007.5681740057366</v>
      </c>
      <c r="N42" s="99">
        <v>26460.465972394326</v>
      </c>
      <c r="P42" s="103">
        <v>22448.289665541</v>
      </c>
      <c r="Q42" s="103">
        <v>5267.2716655410004</v>
      </c>
      <c r="R42" s="104">
        <v>3367.9247292897908</v>
      </c>
    </row>
    <row r="43" spans="1:18" x14ac:dyDescent="0.25">
      <c r="A43" s="113" t="s">
        <v>22</v>
      </c>
      <c r="B43" s="99">
        <v>28381.745853100412</v>
      </c>
      <c r="C43" s="108">
        <v>7686.5235163849984</v>
      </c>
      <c r="D43" s="109">
        <v>2874.4175163849991</v>
      </c>
      <c r="E43" s="109">
        <v>2069.5155305758717</v>
      </c>
      <c r="F43" s="99">
        <v>29159.855880466515</v>
      </c>
      <c r="G43" s="108">
        <v>7705.3125625030007</v>
      </c>
      <c r="H43" s="109">
        <v>2592.1125625029999</v>
      </c>
      <c r="I43" s="109">
        <v>1473.9720158944097</v>
      </c>
      <c r="J43" s="99">
        <v>29317.20776158791</v>
      </c>
      <c r="K43" s="108">
        <v>3930.8935706200004</v>
      </c>
      <c r="L43" s="109">
        <v>2841.0175706200002</v>
      </c>
      <c r="M43" s="109">
        <v>1803.8116115928226</v>
      </c>
      <c r="N43" s="99">
        <v>29526.43316220733</v>
      </c>
      <c r="P43" s="103">
        <v>19322.729649508001</v>
      </c>
      <c r="Q43" s="103">
        <v>8307.5476495080002</v>
      </c>
      <c r="R43" s="104">
        <v>5347.2991580631042</v>
      </c>
    </row>
    <row r="44" spans="1:18" x14ac:dyDescent="0.25">
      <c r="A44" s="113" t="s">
        <v>130</v>
      </c>
      <c r="B44" s="99">
        <v>328721.34092706809</v>
      </c>
      <c r="C44" s="108">
        <v>124819.52718831999</v>
      </c>
      <c r="D44" s="109">
        <v>68981.25218832001</v>
      </c>
      <c r="E44" s="109">
        <v>58299.447272057303</v>
      </c>
      <c r="F44" s="99">
        <v>371528.58560567402</v>
      </c>
      <c r="G44" s="108">
        <v>84758.974187717991</v>
      </c>
      <c r="H44" s="109">
        <v>12173.976187717999</v>
      </c>
      <c r="I44" s="109">
        <v>10471.166018316113</v>
      </c>
      <c r="J44" s="99">
        <v>355559.50541663083</v>
      </c>
      <c r="K44" s="108">
        <v>77403.250264178001</v>
      </c>
      <c r="L44" s="109">
        <v>40429.943264178008</v>
      </c>
      <c r="M44" s="109">
        <v>32266.535382238388</v>
      </c>
      <c r="N44" s="99">
        <v>367212.91244485369</v>
      </c>
      <c r="P44" s="103">
        <v>286981.75164021598</v>
      </c>
      <c r="Q44" s="103">
        <v>121585.17164021602</v>
      </c>
      <c r="R44" s="104">
        <v>101037.1486726118</v>
      </c>
    </row>
    <row r="45" spans="1:18" x14ac:dyDescent="0.25">
      <c r="A45" s="113" t="s">
        <v>24</v>
      </c>
      <c r="B45" s="99">
        <v>13715.782138135344</v>
      </c>
      <c r="C45" s="108">
        <v>2672.4609976610009</v>
      </c>
      <c r="D45" s="109">
        <v>1249.4269976609996</v>
      </c>
      <c r="E45" s="109">
        <v>959.59628931954092</v>
      </c>
      <c r="F45" s="99">
        <v>14058.258926336221</v>
      </c>
      <c r="G45" s="108">
        <v>491.05711747800001</v>
      </c>
      <c r="H45" s="109">
        <v>338.14611747799995</v>
      </c>
      <c r="I45" s="109">
        <v>236.77712120085994</v>
      </c>
      <c r="J45" s="99">
        <v>13370.334675652892</v>
      </c>
      <c r="K45" s="108">
        <v>2624.6208864229998</v>
      </c>
      <c r="L45" s="109">
        <v>1034.4708864230001</v>
      </c>
      <c r="M45" s="109">
        <v>887.37752008563643</v>
      </c>
      <c r="N45" s="99">
        <v>13402.989307644453</v>
      </c>
      <c r="P45" s="103">
        <v>5788.1390015620009</v>
      </c>
      <c r="Q45" s="103">
        <v>2622.0440015619997</v>
      </c>
      <c r="R45" s="104">
        <v>2083.7509306060374</v>
      </c>
    </row>
    <row r="46" spans="1:18" x14ac:dyDescent="0.25">
      <c r="A46" s="113" t="s">
        <v>25</v>
      </c>
      <c r="B46" s="99">
        <v>14038.239652492661</v>
      </c>
      <c r="C46" s="108">
        <v>1265.4254434899999</v>
      </c>
      <c r="D46" s="109">
        <v>1265.4254434899999</v>
      </c>
      <c r="E46" s="109">
        <v>874.1315217670118</v>
      </c>
      <c r="F46" s="99">
        <v>14231.102092449997</v>
      </c>
      <c r="G46" s="108">
        <v>2100.8301903050005</v>
      </c>
      <c r="H46" s="109">
        <v>1663.4371903049996</v>
      </c>
      <c r="I46" s="109">
        <v>1459.3560324670395</v>
      </c>
      <c r="J46" s="99">
        <v>14599.230816819185</v>
      </c>
      <c r="K46" s="108">
        <v>1780.1638502609999</v>
      </c>
      <c r="L46" s="109">
        <v>1134.9608502609999</v>
      </c>
      <c r="M46" s="109">
        <v>938.94457260333286</v>
      </c>
      <c r="N46" s="99">
        <v>14376.146560637731</v>
      </c>
      <c r="P46" s="103">
        <v>5146.4194840560003</v>
      </c>
      <c r="Q46" s="103">
        <v>4063.8234840559999</v>
      </c>
      <c r="R46" s="104">
        <v>3272.4321268373837</v>
      </c>
    </row>
    <row r="47" spans="1:18" x14ac:dyDescent="0.25">
      <c r="A47" s="113" t="s">
        <v>26</v>
      </c>
      <c r="B47" s="99">
        <v>12665.924511681875</v>
      </c>
      <c r="C47" s="108">
        <v>4885.9598471450008</v>
      </c>
      <c r="D47" s="109">
        <v>1785.152847144999</v>
      </c>
      <c r="E47" s="109">
        <v>1111.1245348837674</v>
      </c>
      <c r="F47" s="99">
        <v>13523.299380533797</v>
      </c>
      <c r="G47" s="108">
        <v>2501.3037399510008</v>
      </c>
      <c r="H47" s="109">
        <v>1403.4087399509999</v>
      </c>
      <c r="I47" s="109">
        <v>1111.1112520293727</v>
      </c>
      <c r="J47" s="99">
        <v>13790.3973236769</v>
      </c>
      <c r="K47" s="108">
        <v>1800.0179296850006</v>
      </c>
      <c r="L47" s="109">
        <v>1449.2329296849998</v>
      </c>
      <c r="M47" s="109">
        <v>1384.7871602614787</v>
      </c>
      <c r="N47" s="99">
        <v>13984.917554403726</v>
      </c>
      <c r="P47" s="103">
        <v>9187.2815167810022</v>
      </c>
      <c r="Q47" s="103">
        <v>4637.7945167809985</v>
      </c>
      <c r="R47" s="104">
        <v>3607.0229471746188</v>
      </c>
    </row>
    <row r="48" spans="1:18" x14ac:dyDescent="0.25">
      <c r="A48" s="113" t="s">
        <v>27</v>
      </c>
      <c r="B48" s="99">
        <v>16823.016784762131</v>
      </c>
      <c r="C48" s="108">
        <v>3470.6043716260015</v>
      </c>
      <c r="D48" s="109">
        <v>1730.7963716260003</v>
      </c>
      <c r="E48" s="109">
        <v>1375.6361317936071</v>
      </c>
      <c r="F48" s="99">
        <v>17248.122445311936</v>
      </c>
      <c r="G48" s="108">
        <v>5241.9850144320017</v>
      </c>
      <c r="H48" s="109">
        <v>2771.2240144319999</v>
      </c>
      <c r="I48" s="109">
        <v>2015.000678681891</v>
      </c>
      <c r="J48" s="99">
        <v>18506.137613361665</v>
      </c>
      <c r="K48" s="108">
        <v>28549.806004798003</v>
      </c>
      <c r="L48" s="109">
        <v>4340.8280047980006</v>
      </c>
      <c r="M48" s="109">
        <v>3123.5072506594288</v>
      </c>
      <c r="N48" s="99">
        <v>21113.028900597743</v>
      </c>
      <c r="P48" s="103">
        <v>37262.395390856007</v>
      </c>
      <c r="Q48" s="103">
        <v>8842.8483908560011</v>
      </c>
      <c r="R48" s="104">
        <v>6514.1440611349271</v>
      </c>
    </row>
    <row r="49" spans="1:20" x14ac:dyDescent="0.25">
      <c r="A49" s="113" t="s">
        <v>28</v>
      </c>
      <c r="B49" s="99">
        <v>4587.3961972783991</v>
      </c>
      <c r="C49" s="108">
        <v>1838.1485492959996</v>
      </c>
      <c r="D49" s="109">
        <v>780.9555492960003</v>
      </c>
      <c r="E49" s="109">
        <v>346.22188527523684</v>
      </c>
      <c r="F49" s="99">
        <v>5001.9172014383357</v>
      </c>
      <c r="G49" s="108">
        <v>178.55733409700002</v>
      </c>
      <c r="H49" s="109">
        <v>178.55733409700002</v>
      </c>
      <c r="I49" s="109">
        <v>86.901373237641963</v>
      </c>
      <c r="J49" s="99">
        <v>4772.238960373501</v>
      </c>
      <c r="K49" s="108">
        <v>1212.6999603549996</v>
      </c>
      <c r="L49" s="109">
        <v>639.49796035499992</v>
      </c>
      <c r="M49" s="109">
        <v>246.33195919352909</v>
      </c>
      <c r="N49" s="99">
        <v>4972.7268657114673</v>
      </c>
      <c r="P49" s="103">
        <v>3229.4058437479994</v>
      </c>
      <c r="Q49" s="103">
        <v>1599.0108437480003</v>
      </c>
      <c r="R49" s="104">
        <v>679.45521770640789</v>
      </c>
    </row>
    <row r="50" spans="1:20" x14ac:dyDescent="0.25">
      <c r="A50" s="113" t="s">
        <v>131</v>
      </c>
      <c r="B50" s="99">
        <v>11361.647025875698</v>
      </c>
      <c r="C50" s="108">
        <v>3644.6576968290005</v>
      </c>
      <c r="D50" s="109">
        <v>1533.3126968290003</v>
      </c>
      <c r="E50" s="109">
        <v>1070.9608751890592</v>
      </c>
      <c r="F50" s="99">
        <v>11924.008865406922</v>
      </c>
      <c r="G50" s="108">
        <v>5475.092295735999</v>
      </c>
      <c r="H50" s="109">
        <v>1087.1762957360002</v>
      </c>
      <c r="I50" s="109">
        <v>699.39950638884875</v>
      </c>
      <c r="J50" s="99">
        <v>11883.673519963759</v>
      </c>
      <c r="K50" s="108">
        <v>7117.0652122370002</v>
      </c>
      <c r="L50" s="109">
        <v>1939.8302122369996</v>
      </c>
      <c r="M50" s="109">
        <v>1412.2945195163334</v>
      </c>
      <c r="N50" s="99">
        <v>12585.11800481763</v>
      </c>
      <c r="P50" s="103">
        <v>16236.815204801998</v>
      </c>
      <c r="Q50" s="103">
        <v>4560.3192048020001</v>
      </c>
      <c r="R50" s="104">
        <v>3182.6549010942417</v>
      </c>
    </row>
    <row r="51" spans="1:20" x14ac:dyDescent="0.25">
      <c r="A51" s="113" t="s">
        <v>30</v>
      </c>
      <c r="B51" s="99">
        <v>4465.9563850228005</v>
      </c>
      <c r="C51" s="108">
        <v>1707.2984823690001</v>
      </c>
      <c r="D51" s="109">
        <v>1040.5564823690002</v>
      </c>
      <c r="E51" s="109">
        <v>599.00826227804009</v>
      </c>
      <c r="F51" s="99">
        <v>5064.9269550558001</v>
      </c>
      <c r="G51" s="108">
        <v>1224.164086369</v>
      </c>
      <c r="H51" s="109">
        <v>632.18808636899996</v>
      </c>
      <c r="I51" s="109">
        <v>377.43319531075889</v>
      </c>
      <c r="J51" s="99">
        <v>5164.0582146292381</v>
      </c>
      <c r="K51" s="108">
        <v>1901.5727400050007</v>
      </c>
      <c r="L51" s="109">
        <v>782.21474000499984</v>
      </c>
      <c r="M51" s="109">
        <v>618.07411308825556</v>
      </c>
      <c r="N51" s="99">
        <v>5359.445264951255</v>
      </c>
      <c r="P51" s="103">
        <v>4833.0353087430012</v>
      </c>
      <c r="Q51" s="103">
        <v>2454.9593087429998</v>
      </c>
      <c r="R51" s="104">
        <v>1594.5155706770545</v>
      </c>
    </row>
    <row r="52" spans="1:20" x14ac:dyDescent="0.25">
      <c r="A52" s="113" t="s">
        <v>31</v>
      </c>
      <c r="B52" s="99">
        <v>2102.1985056029339</v>
      </c>
      <c r="C52" s="108">
        <v>337.8072213050001</v>
      </c>
      <c r="D52" s="109">
        <v>82.842221304999981</v>
      </c>
      <c r="E52" s="109">
        <v>73.625219166683493</v>
      </c>
      <c r="F52" s="99">
        <v>2018.7239585070679</v>
      </c>
      <c r="G52" s="108">
        <v>98.033002594999999</v>
      </c>
      <c r="H52" s="109">
        <v>98.033002594999999</v>
      </c>
      <c r="I52" s="109">
        <v>38.791871243801694</v>
      </c>
      <c r="J52" s="99">
        <v>1933.971694660831</v>
      </c>
      <c r="K52" s="108">
        <v>1041.8281862819997</v>
      </c>
      <c r="L52" s="109">
        <v>562.34918628200012</v>
      </c>
      <c r="M52" s="109">
        <v>528.80670398683856</v>
      </c>
      <c r="N52" s="99">
        <v>2296.4950978472339</v>
      </c>
      <c r="P52" s="103">
        <v>1477.6684101819999</v>
      </c>
      <c r="Q52" s="103">
        <v>743.22441018200016</v>
      </c>
      <c r="R52" s="104">
        <v>641.22379439732379</v>
      </c>
    </row>
    <row r="53" spans="1:20" x14ac:dyDescent="0.25">
      <c r="A53" s="113" t="s">
        <v>132</v>
      </c>
      <c r="B53" s="99">
        <v>3633.8335057683998</v>
      </c>
      <c r="C53" s="108">
        <v>593.17453044799981</v>
      </c>
      <c r="D53" s="109">
        <v>395.23653044800005</v>
      </c>
      <c r="E53" s="109">
        <v>168.9824276134029</v>
      </c>
      <c r="F53" s="99">
        <v>3704.2260374509656</v>
      </c>
      <c r="G53" s="108">
        <v>539.52759714800004</v>
      </c>
      <c r="H53" s="109">
        <v>366.14259714800005</v>
      </c>
      <c r="I53" s="109">
        <v>158.22690099590426</v>
      </c>
      <c r="J53" s="99">
        <v>3708.0045002933089</v>
      </c>
      <c r="K53" s="108">
        <v>420.31588182400003</v>
      </c>
      <c r="L53" s="109">
        <v>420.31588182400003</v>
      </c>
      <c r="M53" s="109">
        <v>270.71173004461531</v>
      </c>
      <c r="N53" s="99">
        <v>3746.798180084425</v>
      </c>
      <c r="P53" s="103">
        <v>1553.0180094199998</v>
      </c>
      <c r="Q53" s="103">
        <v>1181.6950094199999</v>
      </c>
      <c r="R53" s="104">
        <v>597.9210586539225</v>
      </c>
    </row>
    <row r="54" spans="1:20" x14ac:dyDescent="0.25">
      <c r="A54" s="113" t="s">
        <v>33</v>
      </c>
      <c r="B54" s="99">
        <v>9079.7145691162641</v>
      </c>
      <c r="C54" s="108">
        <v>4061.0474225879998</v>
      </c>
      <c r="D54" s="109">
        <v>331.17342258799994</v>
      </c>
      <c r="E54" s="109">
        <v>252.1058167182982</v>
      </c>
      <c r="F54" s="99">
        <v>8690.6090270450877</v>
      </c>
      <c r="G54" s="108">
        <v>992.91431843300006</v>
      </c>
      <c r="H54" s="109">
        <v>282.66131843300002</v>
      </c>
      <c r="I54" s="109">
        <v>201.32802383406926</v>
      </c>
      <c r="J54" s="99">
        <v>8171.0926613964684</v>
      </c>
      <c r="K54" s="108">
        <v>2983.6322145730005</v>
      </c>
      <c r="L54" s="109">
        <v>418.1782145730001</v>
      </c>
      <c r="M54" s="109">
        <v>346.5061483130965</v>
      </c>
      <c r="N54" s="99">
        <v>7760.5908162572223</v>
      </c>
      <c r="P54" s="103">
        <v>8037.5939555940004</v>
      </c>
      <c r="Q54" s="103">
        <v>1032.012955594</v>
      </c>
      <c r="R54" s="104">
        <v>799.93998886546399</v>
      </c>
    </row>
    <row r="55" spans="1:20" x14ac:dyDescent="0.25">
      <c r="A55" s="113" t="s">
        <v>34</v>
      </c>
      <c r="B55" s="99">
        <v>8826.1541560494679</v>
      </c>
      <c r="C55" s="108">
        <v>863.63819149000005</v>
      </c>
      <c r="D55" s="109">
        <v>597.02419149000013</v>
      </c>
      <c r="E55" s="109">
        <v>476.62066924542347</v>
      </c>
      <c r="F55" s="99">
        <v>8751.4664764497393</v>
      </c>
      <c r="G55" s="108">
        <v>1310.6454993890004</v>
      </c>
      <c r="H55" s="109">
        <v>646.946499389</v>
      </c>
      <c r="I55" s="109">
        <v>567.73103574556535</v>
      </c>
      <c r="J55" s="99">
        <v>8634.9469144269278</v>
      </c>
      <c r="K55" s="108">
        <v>2222.0447927100004</v>
      </c>
      <c r="L55" s="109">
        <v>880.24579270999959</v>
      </c>
      <c r="M55" s="109">
        <v>726.6785448294379</v>
      </c>
      <c r="N55" s="99">
        <v>8676.7744013586125</v>
      </c>
      <c r="P55" s="103">
        <v>4396.3284835890008</v>
      </c>
      <c r="Q55" s="103">
        <v>2124.2164835889994</v>
      </c>
      <c r="R55" s="104">
        <v>1771.0302498204267</v>
      </c>
    </row>
    <row r="56" spans="1:20" x14ac:dyDescent="0.25">
      <c r="A56" s="113" t="s">
        <v>133</v>
      </c>
      <c r="B56" s="99">
        <v>4389.508510779865</v>
      </c>
      <c r="C56" s="108">
        <v>271.67440957699995</v>
      </c>
      <c r="D56" s="109">
        <v>271.67440957699995</v>
      </c>
      <c r="E56" s="109">
        <v>0.19411187109347397</v>
      </c>
      <c r="F56" s="99">
        <v>4320.5084758846015</v>
      </c>
      <c r="G56" s="108">
        <v>119.139</v>
      </c>
      <c r="H56" s="109">
        <v>119.139</v>
      </c>
      <c r="I56" s="109">
        <v>29.258620951913638</v>
      </c>
      <c r="J56" s="99">
        <v>4093.7154219600679</v>
      </c>
      <c r="K56" s="108">
        <v>0</v>
      </c>
      <c r="L56" s="109">
        <v>0</v>
      </c>
      <c r="M56" s="109">
        <v>0</v>
      </c>
      <c r="N56" s="99">
        <v>3760.5811233455329</v>
      </c>
      <c r="P56" s="103">
        <v>390.81340957699996</v>
      </c>
      <c r="Q56" s="103">
        <v>390.81340957699996</v>
      </c>
      <c r="R56" s="104">
        <v>29.452732823007114</v>
      </c>
    </row>
    <row r="57" spans="1:20" x14ac:dyDescent="0.25">
      <c r="A57" s="113" t="s">
        <v>36</v>
      </c>
      <c r="B57" s="99">
        <v>2611.7859954106698</v>
      </c>
      <c r="C57" s="108">
        <v>1259.1462204599998</v>
      </c>
      <c r="D57" s="109">
        <v>450.12122045999979</v>
      </c>
      <c r="E57" s="109">
        <v>271.70886833363505</v>
      </c>
      <c r="F57" s="99">
        <v>2806.0755738924972</v>
      </c>
      <c r="G57" s="108">
        <v>545.12665480900023</v>
      </c>
      <c r="H57" s="109">
        <v>278.24665480900001</v>
      </c>
      <c r="I57" s="109">
        <v>250.76256909622484</v>
      </c>
      <c r="J57" s="99">
        <v>2793.1756514742683</v>
      </c>
      <c r="K57" s="108">
        <v>322.00887066200011</v>
      </c>
      <c r="L57" s="109">
        <v>322.00887066200011</v>
      </c>
      <c r="M57" s="109">
        <v>299.9836271097335</v>
      </c>
      <c r="N57" s="99">
        <v>2838.2329078919324</v>
      </c>
      <c r="P57" s="103">
        <v>2126.2817459309999</v>
      </c>
      <c r="Q57" s="103">
        <v>1050.376745931</v>
      </c>
      <c r="R57" s="104">
        <v>822.45506453959342</v>
      </c>
    </row>
    <row r="58" spans="1:20" x14ac:dyDescent="0.25">
      <c r="A58" s="113" t="s">
        <v>37</v>
      </c>
      <c r="B58" s="99">
        <v>10389.107145119851</v>
      </c>
      <c r="C58" s="108">
        <v>1547.1316854160002</v>
      </c>
      <c r="D58" s="109">
        <v>584.16168541599973</v>
      </c>
      <c r="E58" s="109">
        <v>317.30116555671503</v>
      </c>
      <c r="F58" s="99">
        <v>10248.691166538038</v>
      </c>
      <c r="G58" s="108">
        <v>1808.4523413499999</v>
      </c>
      <c r="H58" s="109">
        <v>1074.9153413499998</v>
      </c>
      <c r="I58" s="109">
        <v>472.18989723249348</v>
      </c>
      <c r="J58" s="99">
        <v>10475.165195974039</v>
      </c>
      <c r="K58" s="108">
        <v>2805.1478415229994</v>
      </c>
      <c r="L58" s="109">
        <v>1288.6568415229997</v>
      </c>
      <c r="M58" s="109">
        <v>953.37934531491874</v>
      </c>
      <c r="N58" s="99">
        <v>10845.595333175741</v>
      </c>
      <c r="P58" s="103">
        <v>6160.7318682889991</v>
      </c>
      <c r="Q58" s="103">
        <v>2947.7338682889995</v>
      </c>
      <c r="R58" s="104">
        <v>1742.8704081041274</v>
      </c>
    </row>
    <row r="59" spans="1:20" x14ac:dyDescent="0.25">
      <c r="A59" s="113" t="s">
        <v>38</v>
      </c>
      <c r="B59" s="99">
        <v>9768.6738490971929</v>
      </c>
      <c r="C59" s="108">
        <v>2579.1188598449985</v>
      </c>
      <c r="D59" s="109">
        <v>989.17085984499943</v>
      </c>
      <c r="E59" s="109">
        <v>603.31608544473886</v>
      </c>
      <c r="F59" s="99">
        <v>9978.0049254984951</v>
      </c>
      <c r="G59" s="108">
        <v>1709.0568093080005</v>
      </c>
      <c r="H59" s="109">
        <v>977.79780930799984</v>
      </c>
      <c r="I59" s="109">
        <v>747.40906828011805</v>
      </c>
      <c r="J59" s="99">
        <v>10073.819602504856</v>
      </c>
      <c r="K59" s="108">
        <v>1354.0776475940002</v>
      </c>
      <c r="L59" s="109">
        <v>1250.0476475940002</v>
      </c>
      <c r="M59" s="109">
        <v>926.16083111036369</v>
      </c>
      <c r="N59" s="99">
        <v>10361.578439473729</v>
      </c>
      <c r="P59" s="103">
        <v>5642.2533167469992</v>
      </c>
      <c r="Q59" s="103">
        <v>3217.0163167469996</v>
      </c>
      <c r="R59" s="104">
        <v>2276.8859848352204</v>
      </c>
    </row>
    <row r="60" spans="1:20" x14ac:dyDescent="0.25">
      <c r="A60" s="113" t="s">
        <v>39</v>
      </c>
      <c r="B60" s="99">
        <v>8692.9624033070686</v>
      </c>
      <c r="C60" s="108">
        <v>686.06192089999979</v>
      </c>
      <c r="D60" s="109">
        <v>517.5519208999998</v>
      </c>
      <c r="E60" s="109">
        <v>395.9479631997134</v>
      </c>
      <c r="F60" s="99">
        <v>8573.5977089307671</v>
      </c>
      <c r="G60" s="108">
        <v>1591.7974300890003</v>
      </c>
      <c r="H60" s="109">
        <v>1069.5154300889997</v>
      </c>
      <c r="I60" s="109">
        <v>634.62008746492984</v>
      </c>
      <c r="J60" s="99">
        <v>8937.1525345549271</v>
      </c>
      <c r="K60" s="108">
        <v>1728.9084956259992</v>
      </c>
      <c r="L60" s="109">
        <v>1259.5884956259995</v>
      </c>
      <c r="M60" s="109">
        <v>971.14507858536729</v>
      </c>
      <c r="N60" s="99">
        <v>9405.8023922912726</v>
      </c>
      <c r="P60" s="103">
        <v>4006.7678466149991</v>
      </c>
      <c r="Q60" s="103">
        <v>2846.6558466149986</v>
      </c>
      <c r="R60" s="104">
        <v>2001.7131292500105</v>
      </c>
    </row>
    <row r="61" spans="1:20" x14ac:dyDescent="0.25">
      <c r="A61" s="113" t="s">
        <v>40</v>
      </c>
      <c r="B61" s="99">
        <v>5152.4792652581409</v>
      </c>
      <c r="C61" s="108">
        <v>1106.7856243790004</v>
      </c>
      <c r="D61" s="109">
        <v>312.80362437899981</v>
      </c>
      <c r="E61" s="109">
        <v>151.57240457551512</v>
      </c>
      <c r="F61" s="99">
        <v>5023.0931372727919</v>
      </c>
      <c r="G61" s="108">
        <v>249.56573688099999</v>
      </c>
      <c r="H61" s="109">
        <v>249.56573688099999</v>
      </c>
      <c r="I61" s="109">
        <v>142.75496014911334</v>
      </c>
      <c r="J61" s="99">
        <v>4817.6101261470349</v>
      </c>
      <c r="K61" s="108">
        <v>804.71562872700008</v>
      </c>
      <c r="L61" s="109">
        <v>428.07062872699998</v>
      </c>
      <c r="M61" s="109">
        <v>323.20304279842765</v>
      </c>
      <c r="N61" s="99">
        <v>4789.8255794131373</v>
      </c>
      <c r="P61" s="103">
        <v>2161.0669899870004</v>
      </c>
      <c r="Q61" s="103">
        <v>990.43998998699976</v>
      </c>
      <c r="R61" s="104">
        <v>617.53040752305617</v>
      </c>
    </row>
    <row r="62" spans="1:20" x14ac:dyDescent="0.25">
      <c r="A62" s="111" t="s">
        <v>144</v>
      </c>
      <c r="B62" s="101">
        <f t="shared" ref="B62:N62" si="0">SUM(B7:B61)</f>
        <v>1741067.4601627926</v>
      </c>
      <c r="C62" s="110">
        <f t="shared" si="0"/>
        <v>412235.88088235696</v>
      </c>
      <c r="D62" s="110">
        <f t="shared" si="0"/>
        <v>285425.45034801692</v>
      </c>
      <c r="E62" s="110">
        <f t="shared" si="0"/>
        <v>171737.10032971227</v>
      </c>
      <c r="F62" s="101">
        <f t="shared" si="0"/>
        <v>1896759.0745147704</v>
      </c>
      <c r="G62" s="110">
        <f t="shared" si="0"/>
        <v>375438.99276959995</v>
      </c>
      <c r="H62" s="110">
        <f t="shared" si="0"/>
        <v>203657.87876959989</v>
      </c>
      <c r="I62" s="110">
        <f t="shared" si="0"/>
        <v>120987.26100946518</v>
      </c>
      <c r="J62" s="101">
        <f t="shared" si="0"/>
        <v>1953698.6196087622</v>
      </c>
      <c r="K62" s="110">
        <f t="shared" si="0"/>
        <v>385715.62764321</v>
      </c>
      <c r="L62" s="110">
        <f t="shared" si="0"/>
        <v>225466.16964321007</v>
      </c>
      <c r="M62" s="110">
        <f t="shared" si="0"/>
        <v>133413.64258714483</v>
      </c>
      <c r="N62" s="101">
        <f t="shared" si="0"/>
        <v>2024247.4049143062</v>
      </c>
      <c r="P62" s="106">
        <f>SUM(P7:P61)</f>
        <v>1173390.501295167</v>
      </c>
      <c r="Q62" s="106">
        <f t="shared" ref="Q62:R62" si="1">SUM(Q7:Q61)</f>
        <v>714549.49876082723</v>
      </c>
      <c r="R62" s="106">
        <f t="shared" si="1"/>
        <v>426138.00392632221</v>
      </c>
    </row>
    <row r="63" spans="1:20" x14ac:dyDescent="0.25">
      <c r="M63"/>
      <c r="N63"/>
      <c r="P63"/>
      <c r="Q63"/>
      <c r="R63"/>
      <c r="S63"/>
      <c r="T63"/>
    </row>
    <row r="64" spans="1:20" x14ac:dyDescent="0.25">
      <c r="M64"/>
      <c r="N64"/>
      <c r="P64"/>
      <c r="Q64"/>
      <c r="R64"/>
      <c r="S64"/>
      <c r="T64"/>
    </row>
    <row r="65" spans="1:20" x14ac:dyDescent="0.25">
      <c r="M65"/>
      <c r="N65"/>
      <c r="P65"/>
      <c r="Q65"/>
      <c r="R65"/>
      <c r="S65"/>
      <c r="T65"/>
    </row>
    <row r="66" spans="1:20" x14ac:dyDescent="0.25">
      <c r="M66"/>
      <c r="N66"/>
      <c r="P66"/>
      <c r="Q66"/>
      <c r="R66"/>
      <c r="S66"/>
      <c r="T66"/>
    </row>
    <row r="67" spans="1:20" x14ac:dyDescent="0.25">
      <c r="A67" s="115"/>
      <c r="B67"/>
      <c r="C67"/>
      <c r="D67"/>
      <c r="E67"/>
      <c r="F67"/>
      <c r="G67"/>
      <c r="H67"/>
      <c r="I67"/>
    </row>
    <row r="68" spans="1:20" ht="26.25" x14ac:dyDescent="0.4">
      <c r="A68" s="115"/>
      <c r="B68"/>
      <c r="C68"/>
      <c r="D68"/>
      <c r="E68"/>
      <c r="F68"/>
      <c r="G68"/>
      <c r="H68"/>
      <c r="I68"/>
      <c r="K68" s="50"/>
    </row>
    <row r="69" spans="1:20" x14ac:dyDescent="0.25">
      <c r="A69" s="115"/>
      <c r="B69"/>
      <c r="C69"/>
      <c r="D69"/>
      <c r="E69"/>
      <c r="F69"/>
      <c r="G69"/>
      <c r="H69"/>
      <c r="I69"/>
    </row>
    <row r="70" spans="1:20" x14ac:dyDescent="0.25">
      <c r="A70" s="115"/>
      <c r="B70"/>
      <c r="C70"/>
      <c r="D70"/>
      <c r="E70"/>
      <c r="F70"/>
      <c r="G70"/>
      <c r="H70"/>
      <c r="I70"/>
    </row>
    <row r="71" spans="1:20" x14ac:dyDescent="0.25">
      <c r="A71" s="115"/>
      <c r="B71"/>
      <c r="C71"/>
      <c r="D71"/>
      <c r="E71"/>
      <c r="F71"/>
      <c r="G71"/>
      <c r="H71"/>
      <c r="I71"/>
    </row>
    <row r="72" spans="1:20" x14ac:dyDescent="0.25">
      <c r="A72" s="115"/>
      <c r="B72"/>
      <c r="C72"/>
      <c r="D72"/>
      <c r="E72"/>
      <c r="F72"/>
      <c r="G72"/>
      <c r="H72"/>
      <c r="I72"/>
    </row>
    <row r="73" spans="1:20" x14ac:dyDescent="0.25">
      <c r="A73" s="115"/>
      <c r="B73"/>
      <c r="C73"/>
      <c r="D73"/>
      <c r="E73"/>
      <c r="F73"/>
      <c r="G73"/>
      <c r="H73"/>
      <c r="I73"/>
    </row>
    <row r="74" spans="1:20" x14ac:dyDescent="0.25">
      <c r="A74" s="115"/>
      <c r="B74"/>
      <c r="C74"/>
      <c r="D74"/>
      <c r="E74"/>
      <c r="F74"/>
      <c r="G74"/>
      <c r="H74"/>
      <c r="I74"/>
    </row>
    <row r="75" spans="1:20" x14ac:dyDescent="0.25">
      <c r="A75" s="115"/>
      <c r="B75"/>
      <c r="C75"/>
      <c r="D75"/>
      <c r="E75"/>
      <c r="F75"/>
      <c r="G75"/>
      <c r="H75"/>
      <c r="I75"/>
    </row>
    <row r="76" spans="1:20" x14ac:dyDescent="0.25">
      <c r="A76" s="115"/>
      <c r="B76"/>
      <c r="C76"/>
      <c r="D76"/>
      <c r="E76"/>
      <c r="F76"/>
      <c r="G76"/>
      <c r="H76"/>
      <c r="I76"/>
    </row>
    <row r="77" spans="1:20" x14ac:dyDescent="0.25">
      <c r="A77" s="115"/>
      <c r="B77"/>
      <c r="C77"/>
      <c r="D77"/>
      <c r="E77"/>
      <c r="F77"/>
      <c r="G77"/>
      <c r="H77"/>
      <c r="I77"/>
    </row>
    <row r="78" spans="1:20" x14ac:dyDescent="0.25">
      <c r="A78" s="115"/>
      <c r="B78"/>
      <c r="C78"/>
      <c r="D78"/>
      <c r="E78"/>
      <c r="F78"/>
      <c r="G78"/>
      <c r="H78"/>
      <c r="I78"/>
    </row>
    <row r="79" spans="1:20" x14ac:dyDescent="0.25">
      <c r="A79" s="115"/>
      <c r="B79"/>
      <c r="C79"/>
      <c r="D79"/>
      <c r="E79"/>
      <c r="F79"/>
      <c r="G79"/>
      <c r="H79"/>
      <c r="I79"/>
    </row>
    <row r="80" spans="1:20" x14ac:dyDescent="0.25">
      <c r="A80" s="115"/>
      <c r="B80"/>
      <c r="C80"/>
      <c r="D80"/>
      <c r="E80"/>
      <c r="F80"/>
      <c r="G80"/>
      <c r="H80"/>
      <c r="I80"/>
    </row>
  </sheetData>
  <mergeCells count="5">
    <mergeCell ref="B1:R1"/>
    <mergeCell ref="C5:E5"/>
    <mergeCell ref="G5:I5"/>
    <mergeCell ref="P5:R5"/>
    <mergeCell ref="K5:M5"/>
  </mergeCells>
  <printOptions horizontalCentered="1"/>
  <pageMargins left="0.25" right="0.25" top="0.75" bottom="0.75" header="0.3" footer="0.3"/>
  <pageSetup paperSize="9" scale="41" orientation="landscape" r:id="rId1"/>
  <headerFooter>
    <oddFooter>&amp;L&amp;F / 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topLeftCell="A34" zoomScale="60" zoomScaleNormal="60" workbookViewId="0">
      <selection activeCell="G18" sqref="G18"/>
    </sheetView>
  </sheetViews>
  <sheetFormatPr baseColWidth="10" defaultColWidth="11.42578125" defaultRowHeight="12" x14ac:dyDescent="0.2"/>
  <cols>
    <col min="1" max="1" width="51.42578125" style="21" bestFit="1" customWidth="1"/>
    <col min="2" max="2" width="5.7109375" style="13" customWidth="1"/>
    <col min="3" max="8" width="30.7109375" style="13" customWidth="1"/>
    <col min="9" max="16384" width="11.42578125" style="13"/>
  </cols>
  <sheetData>
    <row r="1" spans="1:8" ht="100.5" customHeight="1" x14ac:dyDescent="0.2">
      <c r="A1" s="165" t="s">
        <v>173</v>
      </c>
      <c r="B1" s="78"/>
      <c r="C1" s="169" t="s">
        <v>117</v>
      </c>
      <c r="D1" s="169"/>
      <c r="E1" s="169"/>
      <c r="F1" s="169"/>
      <c r="G1" s="169"/>
      <c r="H1" s="169"/>
    </row>
    <row r="2" spans="1:8" ht="26.25" customHeight="1" thickBot="1" x14ac:dyDescent="0.25">
      <c r="C2" s="18"/>
      <c r="D2" s="18"/>
      <c r="E2" s="18"/>
      <c r="F2" s="18"/>
      <c r="G2" s="18"/>
      <c r="H2" s="18"/>
    </row>
    <row r="3" spans="1:8" s="80" customFormat="1" ht="27.95" customHeight="1" thickBot="1" x14ac:dyDescent="0.35">
      <c r="A3" s="79"/>
      <c r="C3" s="157">
        <v>2018</v>
      </c>
      <c r="D3" s="157"/>
      <c r="E3" s="158">
        <v>2019</v>
      </c>
      <c r="F3" s="158"/>
      <c r="G3" s="159">
        <v>2020</v>
      </c>
      <c r="H3" s="159"/>
    </row>
    <row r="4" spans="1:8" s="81" customFormat="1" ht="27.95" customHeight="1" thickBot="1" x14ac:dyDescent="0.35">
      <c r="A4" s="79"/>
      <c r="C4" s="160" t="s">
        <v>116</v>
      </c>
      <c r="D4" s="160"/>
      <c r="E4" s="160" t="s">
        <v>116</v>
      </c>
      <c r="F4" s="160"/>
      <c r="G4" s="160" t="s">
        <v>116</v>
      </c>
      <c r="H4" s="160"/>
    </row>
    <row r="5" spans="1:8" s="81" customFormat="1" ht="61.5" thickBot="1" x14ac:dyDescent="0.35">
      <c r="A5" s="82" t="s">
        <v>91</v>
      </c>
      <c r="C5" s="83" t="s">
        <v>175</v>
      </c>
      <c r="D5" s="84" t="s">
        <v>171</v>
      </c>
      <c r="E5" s="83" t="s">
        <v>175</v>
      </c>
      <c r="F5" s="84" t="s">
        <v>171</v>
      </c>
      <c r="G5" s="83" t="s">
        <v>175</v>
      </c>
      <c r="H5" s="84" t="s">
        <v>171</v>
      </c>
    </row>
    <row r="6" spans="1:8" ht="21" customHeight="1" thickBot="1" x14ac:dyDescent="0.3">
      <c r="A6" s="85" t="s">
        <v>41</v>
      </c>
      <c r="B6" s="16"/>
      <c r="C6" s="86">
        <v>53331</v>
      </c>
      <c r="D6" s="86">
        <v>17644</v>
      </c>
      <c r="E6" s="86">
        <v>53322</v>
      </c>
      <c r="F6" s="86">
        <v>16821</v>
      </c>
      <c r="G6" s="86">
        <v>53485</v>
      </c>
      <c r="H6" s="86">
        <v>16821</v>
      </c>
    </row>
    <row r="7" spans="1:8" ht="21" customHeight="1" thickBot="1" x14ac:dyDescent="0.3">
      <c r="A7" s="85" t="s">
        <v>45</v>
      </c>
      <c r="B7" s="16"/>
      <c r="C7" s="86">
        <v>38686</v>
      </c>
      <c r="D7" s="86">
        <v>20428.16</v>
      </c>
      <c r="E7" s="86">
        <v>38686</v>
      </c>
      <c r="F7" s="86">
        <v>20428.16</v>
      </c>
      <c r="G7" s="86">
        <v>38686</v>
      </c>
      <c r="H7" s="86">
        <v>20428.16</v>
      </c>
    </row>
    <row r="8" spans="1:8" ht="21" customHeight="1" thickBot="1" x14ac:dyDescent="0.3">
      <c r="A8" s="85" t="s">
        <v>48</v>
      </c>
      <c r="B8" s="16"/>
      <c r="C8" s="86">
        <v>44980</v>
      </c>
      <c r="D8" s="86">
        <v>3196</v>
      </c>
      <c r="E8" s="86">
        <v>44980</v>
      </c>
      <c r="F8" s="86">
        <v>3192</v>
      </c>
      <c r="G8" s="86">
        <v>44980</v>
      </c>
      <c r="H8" s="86">
        <v>3192</v>
      </c>
    </row>
    <row r="9" spans="1:8" ht="21" customHeight="1" thickBot="1" x14ac:dyDescent="0.3">
      <c r="A9" s="85" t="s">
        <v>121</v>
      </c>
      <c r="B9" s="16"/>
      <c r="C9" s="86">
        <v>3606</v>
      </c>
      <c r="D9" s="86">
        <v>18219</v>
      </c>
      <c r="E9" s="86">
        <v>3606</v>
      </c>
      <c r="F9" s="86">
        <v>18648</v>
      </c>
      <c r="G9" s="86">
        <v>3606</v>
      </c>
      <c r="H9" s="86">
        <v>18547</v>
      </c>
    </row>
    <row r="10" spans="1:8" ht="21" customHeight="1" thickBot="1" x14ac:dyDescent="0.3">
      <c r="A10" s="85" t="s">
        <v>122</v>
      </c>
      <c r="B10" s="16"/>
      <c r="C10" s="86">
        <v>70852</v>
      </c>
      <c r="D10" s="86">
        <v>6066</v>
      </c>
      <c r="E10" s="86">
        <v>70852</v>
      </c>
      <c r="F10" s="86">
        <v>5955</v>
      </c>
      <c r="G10" s="86">
        <v>69124</v>
      </c>
      <c r="H10" s="86">
        <v>5955</v>
      </c>
    </row>
    <row r="11" spans="1:8" ht="21" customHeight="1" thickBot="1" x14ac:dyDescent="0.3">
      <c r="A11" s="85" t="s">
        <v>123</v>
      </c>
      <c r="B11" s="16"/>
      <c r="C11" s="86">
        <v>76669</v>
      </c>
      <c r="D11" s="86">
        <v>36073.440000000002</v>
      </c>
      <c r="E11" s="86">
        <v>76534</v>
      </c>
      <c r="F11" s="86">
        <v>35599.440000000002</v>
      </c>
      <c r="G11" s="86">
        <v>76534</v>
      </c>
      <c r="H11" s="86">
        <v>35595.440000000002</v>
      </c>
    </row>
    <row r="12" spans="1:8" ht="21" customHeight="1" thickBot="1" x14ac:dyDescent="0.3">
      <c r="A12" s="85" t="s">
        <v>52</v>
      </c>
      <c r="B12" s="16"/>
      <c r="C12" s="86">
        <v>47980</v>
      </c>
      <c r="D12" s="86">
        <v>18609.080000000002</v>
      </c>
      <c r="E12" s="86">
        <v>47980</v>
      </c>
      <c r="F12" s="86">
        <v>19579.080000000002</v>
      </c>
      <c r="G12" s="86">
        <v>47980</v>
      </c>
      <c r="H12" s="86">
        <v>19577.080000000002</v>
      </c>
    </row>
    <row r="13" spans="1:8" ht="21" customHeight="1" thickBot="1" x14ac:dyDescent="0.3">
      <c r="A13" s="85" t="s">
        <v>56</v>
      </c>
      <c r="B13" s="16"/>
      <c r="C13" s="86">
        <v>18666</v>
      </c>
      <c r="D13" s="86">
        <v>18002.16</v>
      </c>
      <c r="E13" s="86">
        <v>18666</v>
      </c>
      <c r="F13" s="86">
        <v>14926.44</v>
      </c>
      <c r="G13" s="86">
        <v>18666</v>
      </c>
      <c r="H13" s="86">
        <v>16367.88</v>
      </c>
    </row>
    <row r="14" spans="1:8" ht="20.100000000000001" customHeight="1" thickBot="1" x14ac:dyDescent="0.3">
      <c r="A14" s="85" t="s">
        <v>58</v>
      </c>
      <c r="B14" s="16"/>
      <c r="C14" s="86">
        <v>48977</v>
      </c>
      <c r="D14" s="86">
        <v>6282</v>
      </c>
      <c r="E14" s="86">
        <v>48977</v>
      </c>
      <c r="F14" s="86">
        <v>5369</v>
      </c>
      <c r="G14" s="86">
        <v>48977</v>
      </c>
      <c r="H14" s="86">
        <v>5369</v>
      </c>
    </row>
    <row r="15" spans="1:8" ht="20.100000000000001" customHeight="1" thickBot="1" x14ac:dyDescent="0.3">
      <c r="A15" s="85" t="s">
        <v>59</v>
      </c>
      <c r="B15" s="16"/>
      <c r="C15" s="86">
        <v>41669</v>
      </c>
      <c r="D15" s="86">
        <v>14537.8</v>
      </c>
      <c r="E15" s="86">
        <v>41669</v>
      </c>
      <c r="F15" s="86">
        <v>14004.19</v>
      </c>
      <c r="G15" s="86">
        <v>41669</v>
      </c>
      <c r="H15" s="86">
        <v>13456.72</v>
      </c>
    </row>
    <row r="16" spans="1:8" ht="20.100000000000001" customHeight="1" thickBot="1" x14ac:dyDescent="0.3">
      <c r="A16" s="85" t="s">
        <v>62</v>
      </c>
      <c r="B16" s="16"/>
      <c r="C16" s="86">
        <v>11964</v>
      </c>
      <c r="D16" s="86">
        <v>4492</v>
      </c>
      <c r="E16" s="86">
        <v>11964</v>
      </c>
      <c r="F16" s="86">
        <v>4492</v>
      </c>
      <c r="G16" s="86">
        <v>11964</v>
      </c>
      <c r="H16" s="86">
        <v>4492</v>
      </c>
    </row>
    <row r="17" spans="1:8" ht="20.100000000000001" customHeight="1" thickBot="1" x14ac:dyDescent="0.3">
      <c r="A17" s="85" t="s">
        <v>63</v>
      </c>
      <c r="B17" s="16"/>
      <c r="C17" s="86">
        <v>47199</v>
      </c>
      <c r="D17" s="86">
        <v>17699</v>
      </c>
      <c r="E17" s="86">
        <v>47199</v>
      </c>
      <c r="F17" s="86">
        <v>16550</v>
      </c>
      <c r="G17" s="86">
        <v>47199</v>
      </c>
      <c r="H17" s="86">
        <v>16550</v>
      </c>
    </row>
    <row r="18" spans="1:8" ht="20.100000000000001" customHeight="1" thickBot="1" x14ac:dyDescent="0.3">
      <c r="A18" s="85" t="s">
        <v>124</v>
      </c>
      <c r="B18" s="16"/>
      <c r="C18" s="86">
        <v>23612</v>
      </c>
      <c r="D18" s="86">
        <v>35971</v>
      </c>
      <c r="E18" s="86">
        <v>23850</v>
      </c>
      <c r="F18" s="86">
        <v>35352</v>
      </c>
      <c r="G18" s="86">
        <v>23850</v>
      </c>
      <c r="H18" s="86">
        <v>35352</v>
      </c>
    </row>
    <row r="19" spans="1:8" ht="20.100000000000001" customHeight="1" thickBot="1" x14ac:dyDescent="0.3">
      <c r="A19" s="85" t="s">
        <v>65</v>
      </c>
      <c r="B19" s="16"/>
      <c r="C19" s="86">
        <v>55342</v>
      </c>
      <c r="D19" s="86">
        <v>30985.425266999999</v>
      </c>
      <c r="E19" s="86">
        <v>55342</v>
      </c>
      <c r="F19" s="86">
        <v>31371</v>
      </c>
      <c r="G19" s="86">
        <v>57273</v>
      </c>
      <c r="H19" s="86">
        <v>29440</v>
      </c>
    </row>
    <row r="20" spans="1:8" ht="20.100000000000001" customHeight="1" thickBot="1" x14ac:dyDescent="0.3">
      <c r="A20" s="85" t="s">
        <v>66</v>
      </c>
      <c r="B20" s="16"/>
      <c r="C20" s="86">
        <v>96760</v>
      </c>
      <c r="D20" s="86">
        <v>30314</v>
      </c>
      <c r="E20" s="86">
        <v>104675</v>
      </c>
      <c r="F20" s="86">
        <v>23566</v>
      </c>
      <c r="G20" s="86">
        <v>104910</v>
      </c>
      <c r="H20" s="86">
        <v>23495</v>
      </c>
    </row>
    <row r="21" spans="1:8" ht="20.100000000000001" customHeight="1" thickBot="1" x14ac:dyDescent="0.3">
      <c r="A21" s="85" t="s">
        <v>67</v>
      </c>
      <c r="B21" s="16"/>
      <c r="C21" s="86">
        <v>180648</v>
      </c>
      <c r="D21" s="86">
        <v>14006</v>
      </c>
      <c r="E21" s="86">
        <v>180648</v>
      </c>
      <c r="F21" s="86">
        <v>14398</v>
      </c>
      <c r="G21" s="86">
        <v>195034</v>
      </c>
      <c r="H21" s="86">
        <v>6</v>
      </c>
    </row>
    <row r="22" spans="1:8" ht="20.100000000000001" customHeight="1" thickBot="1" x14ac:dyDescent="0.3">
      <c r="A22" s="85" t="s">
        <v>68</v>
      </c>
      <c r="B22" s="16"/>
      <c r="C22" s="86">
        <v>35830</v>
      </c>
      <c r="D22" s="86">
        <v>17473</v>
      </c>
      <c r="E22" s="86">
        <v>35830</v>
      </c>
      <c r="F22" s="86">
        <v>17473</v>
      </c>
      <c r="G22" s="86">
        <v>35830</v>
      </c>
      <c r="H22" s="86">
        <v>17473</v>
      </c>
    </row>
    <row r="23" spans="1:8" ht="20.100000000000001" customHeight="1" thickBot="1" x14ac:dyDescent="0.3">
      <c r="A23" s="85" t="s">
        <v>92</v>
      </c>
      <c r="B23" s="16"/>
      <c r="C23" s="86">
        <v>73013</v>
      </c>
      <c r="D23" s="86">
        <v>15568</v>
      </c>
      <c r="E23" s="86">
        <v>73013</v>
      </c>
      <c r="F23" s="86">
        <v>15653</v>
      </c>
      <c r="G23" s="86">
        <v>73013</v>
      </c>
      <c r="H23" s="86">
        <v>15653</v>
      </c>
    </row>
    <row r="24" spans="1:8" ht="20.100000000000001" customHeight="1" thickBot="1" x14ac:dyDescent="0.3">
      <c r="A24" s="85" t="s">
        <v>70</v>
      </c>
      <c r="B24" s="16"/>
      <c r="C24" s="86">
        <v>38649</v>
      </c>
      <c r="D24" s="86">
        <v>11320.88</v>
      </c>
      <c r="E24" s="86">
        <v>38649</v>
      </c>
      <c r="F24" s="86">
        <v>11237.72</v>
      </c>
      <c r="G24" s="86">
        <v>38649</v>
      </c>
      <c r="H24" s="86">
        <v>11889.14</v>
      </c>
    </row>
    <row r="25" spans="1:8" ht="21" customHeight="1" thickBot="1" x14ac:dyDescent="0.3">
      <c r="A25" s="85" t="s">
        <v>126</v>
      </c>
      <c r="B25" s="16"/>
      <c r="C25" s="86">
        <v>212911</v>
      </c>
      <c r="D25" s="86">
        <v>41218.800000000003</v>
      </c>
      <c r="E25" s="86">
        <v>212517</v>
      </c>
      <c r="F25" s="86">
        <v>40710.720000000001</v>
      </c>
      <c r="G25" s="86">
        <v>212517</v>
      </c>
      <c r="H25" s="86">
        <v>40720.720000000001</v>
      </c>
    </row>
    <row r="26" spans="1:8" ht="21" customHeight="1" thickBot="1" x14ac:dyDescent="0.3">
      <c r="A26" s="85" t="s">
        <v>7</v>
      </c>
      <c r="B26" s="16"/>
      <c r="C26" s="86">
        <v>73981</v>
      </c>
      <c r="D26" s="86">
        <v>23262.44</v>
      </c>
      <c r="E26" s="86">
        <v>79798</v>
      </c>
      <c r="F26" s="86">
        <v>23262.44</v>
      </c>
      <c r="G26" s="86">
        <v>79553</v>
      </c>
      <c r="H26" s="86">
        <v>23262.44</v>
      </c>
    </row>
    <row r="27" spans="1:8" ht="21" customHeight="1" thickBot="1" x14ac:dyDescent="0.3">
      <c r="A27" s="85" t="s">
        <v>8</v>
      </c>
      <c r="B27" s="16"/>
      <c r="C27" s="86">
        <v>64960</v>
      </c>
      <c r="D27" s="86">
        <v>36545</v>
      </c>
      <c r="E27" s="86">
        <v>64960</v>
      </c>
      <c r="F27" s="86">
        <v>36545</v>
      </c>
      <c r="G27" s="86">
        <v>64960</v>
      </c>
      <c r="H27" s="86">
        <v>36545</v>
      </c>
    </row>
    <row r="28" spans="1:8" ht="21" customHeight="1" thickBot="1" x14ac:dyDescent="0.3">
      <c r="A28" s="85" t="s">
        <v>127</v>
      </c>
      <c r="B28" s="16"/>
      <c r="C28" s="86">
        <v>123801</v>
      </c>
      <c r="D28" s="86">
        <v>27685.087067</v>
      </c>
      <c r="E28" s="86">
        <v>123801</v>
      </c>
      <c r="F28" s="86">
        <v>27692.880000000001</v>
      </c>
      <c r="G28" s="86">
        <v>124531</v>
      </c>
      <c r="H28" s="86">
        <v>26962.880000000001</v>
      </c>
    </row>
    <row r="29" spans="1:8" ht="21" customHeight="1" thickBot="1" x14ac:dyDescent="0.3">
      <c r="A29" s="85" t="s">
        <v>10</v>
      </c>
      <c r="B29" s="16"/>
      <c r="C29" s="86">
        <v>204127</v>
      </c>
      <c r="D29" s="86">
        <v>31968</v>
      </c>
      <c r="E29" s="86">
        <v>204127</v>
      </c>
      <c r="F29" s="86">
        <v>31171</v>
      </c>
      <c r="G29" s="86">
        <v>204127</v>
      </c>
      <c r="H29" s="86">
        <v>31171</v>
      </c>
    </row>
    <row r="30" spans="1:8" ht="21" customHeight="1" thickBot="1" x14ac:dyDescent="0.3">
      <c r="A30" s="85" t="s">
        <v>11</v>
      </c>
      <c r="B30" s="16"/>
      <c r="C30" s="86">
        <v>179421</v>
      </c>
      <c r="D30" s="86">
        <v>43778</v>
      </c>
      <c r="E30" s="86">
        <v>192603</v>
      </c>
      <c r="F30" s="86">
        <v>29865</v>
      </c>
      <c r="G30" s="86">
        <v>190583</v>
      </c>
      <c r="H30" s="86">
        <v>29821</v>
      </c>
    </row>
    <row r="31" spans="1:8" ht="21" customHeight="1" thickBot="1" x14ac:dyDescent="0.3">
      <c r="A31" s="85" t="s">
        <v>12</v>
      </c>
      <c r="B31" s="16"/>
      <c r="C31" s="86">
        <v>69598</v>
      </c>
      <c r="D31" s="86">
        <v>42746.889610999999</v>
      </c>
      <c r="E31" s="86">
        <v>69598</v>
      </c>
      <c r="F31" s="86">
        <v>43666</v>
      </c>
      <c r="G31" s="86">
        <v>112219</v>
      </c>
      <c r="H31" s="86">
        <v>1045</v>
      </c>
    </row>
    <row r="32" spans="1:8" ht="21" customHeight="1" thickBot="1" x14ac:dyDescent="0.3">
      <c r="A32" s="85" t="s">
        <v>13</v>
      </c>
      <c r="B32" s="16"/>
      <c r="C32" s="86">
        <v>144447</v>
      </c>
      <c r="D32" s="86">
        <v>81766.039999999994</v>
      </c>
      <c r="E32" s="86">
        <v>144447</v>
      </c>
      <c r="F32" s="86">
        <v>81528.13</v>
      </c>
      <c r="G32" s="86">
        <v>144447</v>
      </c>
      <c r="H32" s="86">
        <v>80952.94</v>
      </c>
    </row>
    <row r="33" spans="1:8" ht="21" customHeight="1" thickBot="1" x14ac:dyDescent="0.3">
      <c r="A33" s="85" t="s">
        <v>14</v>
      </c>
      <c r="B33" s="16"/>
      <c r="C33" s="86">
        <v>125023</v>
      </c>
      <c r="D33" s="86">
        <v>74826.2</v>
      </c>
      <c r="E33" s="86">
        <v>125023</v>
      </c>
      <c r="F33" s="86">
        <v>61111.88</v>
      </c>
      <c r="G33" s="86">
        <v>125023</v>
      </c>
      <c r="H33" s="86">
        <v>62373.24</v>
      </c>
    </row>
    <row r="34" spans="1:8" ht="21" customHeight="1" thickBot="1" x14ac:dyDescent="0.3">
      <c r="A34" s="85" t="s">
        <v>15</v>
      </c>
      <c r="B34" s="16"/>
      <c r="C34" s="86">
        <v>166163</v>
      </c>
      <c r="D34" s="86">
        <v>48471</v>
      </c>
      <c r="E34" s="86">
        <v>166163</v>
      </c>
      <c r="F34" s="86">
        <v>44076</v>
      </c>
      <c r="G34" s="86">
        <v>166163</v>
      </c>
      <c r="H34" s="86">
        <v>44076</v>
      </c>
    </row>
    <row r="35" spans="1:8" ht="21" customHeight="1" thickBot="1" x14ac:dyDescent="0.3">
      <c r="A35" s="85" t="s">
        <v>16</v>
      </c>
      <c r="B35" s="16"/>
      <c r="C35" s="86">
        <v>71104</v>
      </c>
      <c r="D35" s="86">
        <v>57404.6</v>
      </c>
      <c r="E35" s="86">
        <v>71104</v>
      </c>
      <c r="F35" s="86">
        <v>55072.56</v>
      </c>
      <c r="G35" s="86">
        <v>72622</v>
      </c>
      <c r="H35" s="86">
        <v>52279.44</v>
      </c>
    </row>
    <row r="36" spans="1:8" ht="21" customHeight="1" thickBot="1" x14ac:dyDescent="0.3">
      <c r="A36" s="85" t="s">
        <v>125</v>
      </c>
      <c r="B36" s="16"/>
      <c r="C36" s="86">
        <v>56164</v>
      </c>
      <c r="D36" s="86">
        <v>198456.2506</v>
      </c>
      <c r="E36" s="86">
        <v>56164</v>
      </c>
      <c r="F36" s="86">
        <v>186954.44</v>
      </c>
      <c r="G36" s="86">
        <v>56164</v>
      </c>
      <c r="H36" s="86">
        <v>185852.44</v>
      </c>
    </row>
    <row r="37" spans="1:8" ht="21" customHeight="1" thickBot="1" x14ac:dyDescent="0.3">
      <c r="A37" s="85" t="s">
        <v>128</v>
      </c>
      <c r="B37" s="16"/>
      <c r="C37" s="86">
        <v>1721391</v>
      </c>
      <c r="D37" s="86">
        <v>28176.6</v>
      </c>
      <c r="E37" s="86">
        <v>1721146</v>
      </c>
      <c r="F37" s="86">
        <v>27686.880000000001</v>
      </c>
      <c r="G37" s="86">
        <v>1721146</v>
      </c>
      <c r="H37" s="86">
        <v>27690.880000000001</v>
      </c>
    </row>
    <row r="38" spans="1:8" ht="21" customHeight="1" thickBot="1" x14ac:dyDescent="0.3">
      <c r="A38" s="85" t="s">
        <v>18</v>
      </c>
      <c r="B38" s="16"/>
      <c r="C38" s="86">
        <v>444985</v>
      </c>
      <c r="D38" s="86">
        <v>17424</v>
      </c>
      <c r="E38" s="86">
        <v>477558</v>
      </c>
      <c r="F38" s="86">
        <v>17424</v>
      </c>
      <c r="G38" s="86">
        <v>476995</v>
      </c>
      <c r="H38" s="86">
        <v>17424</v>
      </c>
    </row>
    <row r="39" spans="1:8" ht="21" customHeight="1" thickBot="1" x14ac:dyDescent="0.3">
      <c r="A39" s="85" t="s">
        <v>19</v>
      </c>
      <c r="B39" s="16"/>
      <c r="C39" s="86">
        <v>218321</v>
      </c>
      <c r="D39" s="86">
        <v>18051</v>
      </c>
      <c r="E39" s="86">
        <v>218321</v>
      </c>
      <c r="F39" s="86">
        <v>18051</v>
      </c>
      <c r="G39" s="86">
        <v>218321</v>
      </c>
      <c r="H39" s="86">
        <v>18051</v>
      </c>
    </row>
    <row r="40" spans="1:8" ht="21" customHeight="1" thickBot="1" x14ac:dyDescent="0.3">
      <c r="A40" s="85" t="s">
        <v>129</v>
      </c>
      <c r="B40" s="16"/>
      <c r="C40" s="86">
        <v>318039.45400000003</v>
      </c>
      <c r="D40" s="86">
        <v>5518</v>
      </c>
      <c r="E40" s="86">
        <v>318039.45400000003</v>
      </c>
      <c r="F40" s="86">
        <v>5546</v>
      </c>
      <c r="G40" s="86">
        <v>320291.45400000003</v>
      </c>
      <c r="H40" s="86">
        <v>3294</v>
      </c>
    </row>
    <row r="41" spans="1:8" ht="21" customHeight="1" thickBot="1" x14ac:dyDescent="0.3">
      <c r="A41" s="85" t="s">
        <v>21</v>
      </c>
      <c r="B41" s="16"/>
      <c r="C41" s="86">
        <v>1490372</v>
      </c>
      <c r="D41" s="86">
        <v>14411</v>
      </c>
      <c r="E41" s="86">
        <v>1491833</v>
      </c>
      <c r="F41" s="86">
        <v>14047</v>
      </c>
      <c r="G41" s="86">
        <v>1491833</v>
      </c>
      <c r="H41" s="86">
        <v>14047</v>
      </c>
    </row>
    <row r="42" spans="1:8" ht="21" customHeight="1" thickBot="1" x14ac:dyDescent="0.3">
      <c r="A42" s="85" t="s">
        <v>22</v>
      </c>
      <c r="B42" s="16"/>
      <c r="C42" s="86">
        <v>1243066.5</v>
      </c>
      <c r="D42" s="86">
        <v>71506</v>
      </c>
      <c r="E42" s="86">
        <v>1297786.5</v>
      </c>
      <c r="F42" s="86">
        <v>13256</v>
      </c>
      <c r="G42" s="86">
        <v>1297946.5</v>
      </c>
      <c r="H42" s="86">
        <v>13256</v>
      </c>
    </row>
    <row r="43" spans="1:8" ht="21" customHeight="1" thickBot="1" x14ac:dyDescent="0.3">
      <c r="A43" s="85" t="s">
        <v>130</v>
      </c>
      <c r="B43" s="16"/>
      <c r="C43" s="86">
        <v>20541183.99343</v>
      </c>
      <c r="D43" s="86">
        <v>11180.306877999999</v>
      </c>
      <c r="E43" s="86">
        <v>20539853.839582998</v>
      </c>
      <c r="F43" s="86">
        <v>11307</v>
      </c>
      <c r="G43" s="86">
        <v>20560143.839582998</v>
      </c>
      <c r="H43" s="86">
        <v>2110</v>
      </c>
    </row>
    <row r="44" spans="1:8" ht="21" customHeight="1" thickBot="1" x14ac:dyDescent="0.3">
      <c r="A44" s="85" t="s">
        <v>24</v>
      </c>
      <c r="B44" s="16"/>
      <c r="C44" s="86">
        <v>225131</v>
      </c>
      <c r="D44" s="86">
        <v>94662.243933000005</v>
      </c>
      <c r="E44" s="86">
        <v>225131</v>
      </c>
      <c r="F44" s="86">
        <v>96577</v>
      </c>
      <c r="G44" s="86">
        <v>322620</v>
      </c>
      <c r="H44" s="86">
        <v>53</v>
      </c>
    </row>
    <row r="45" spans="1:8" ht="21" customHeight="1" thickBot="1" x14ac:dyDescent="0.3">
      <c r="A45" s="85" t="s">
        <v>25</v>
      </c>
      <c r="B45" s="16"/>
      <c r="C45" s="86">
        <v>456744</v>
      </c>
      <c r="D45" s="86">
        <v>29921.84</v>
      </c>
      <c r="E45" s="86">
        <v>456744</v>
      </c>
      <c r="F45" s="86">
        <v>29755.52</v>
      </c>
      <c r="G45" s="86">
        <v>456744</v>
      </c>
      <c r="H45" s="86">
        <v>28535.84</v>
      </c>
    </row>
    <row r="46" spans="1:8" ht="21" customHeight="1" thickBot="1" x14ac:dyDescent="0.3">
      <c r="A46" s="85" t="s">
        <v>26</v>
      </c>
      <c r="B46" s="16"/>
      <c r="C46" s="86">
        <v>492155</v>
      </c>
      <c r="D46" s="86">
        <v>16899.099999999999</v>
      </c>
      <c r="E46" s="86">
        <v>492155</v>
      </c>
      <c r="F46" s="86">
        <v>16621.900000000001</v>
      </c>
      <c r="G46" s="86">
        <v>492155</v>
      </c>
      <c r="H46" s="86">
        <v>17363.41</v>
      </c>
    </row>
    <row r="47" spans="1:8" ht="21" customHeight="1" thickBot="1" x14ac:dyDescent="0.3">
      <c r="A47" s="85" t="s">
        <v>27</v>
      </c>
      <c r="B47" s="16"/>
      <c r="C47" s="86">
        <v>906527</v>
      </c>
      <c r="D47" s="86">
        <v>10622.12</v>
      </c>
      <c r="E47" s="86">
        <v>906527</v>
      </c>
      <c r="F47" s="86">
        <v>10622.12</v>
      </c>
      <c r="G47" s="86">
        <v>906527</v>
      </c>
      <c r="H47" s="86">
        <v>8357</v>
      </c>
    </row>
    <row r="48" spans="1:8" ht="21" customHeight="1" thickBot="1" x14ac:dyDescent="0.3">
      <c r="A48" s="85" t="s">
        <v>28</v>
      </c>
      <c r="B48" s="16"/>
      <c r="C48" s="86">
        <v>204095</v>
      </c>
      <c r="D48" s="86">
        <v>7004</v>
      </c>
      <c r="E48" s="86">
        <v>196079</v>
      </c>
      <c r="F48" s="86">
        <v>6695</v>
      </c>
      <c r="G48" s="86">
        <v>205920</v>
      </c>
      <c r="H48" s="86">
        <v>4870</v>
      </c>
    </row>
    <row r="49" spans="1:8" ht="21" customHeight="1" thickBot="1" x14ac:dyDescent="0.3">
      <c r="A49" s="85" t="s">
        <v>131</v>
      </c>
      <c r="B49" s="16"/>
      <c r="C49" s="86">
        <v>1125531</v>
      </c>
      <c r="D49" s="86">
        <v>6593</v>
      </c>
      <c r="E49" s="86">
        <v>1125531</v>
      </c>
      <c r="F49" s="86">
        <v>6569</v>
      </c>
      <c r="G49" s="86">
        <v>1125531</v>
      </c>
      <c r="H49" s="86">
        <v>6569</v>
      </c>
    </row>
    <row r="50" spans="1:8" ht="21" customHeight="1" thickBot="1" x14ac:dyDescent="0.3">
      <c r="A50" s="85" t="s">
        <v>30</v>
      </c>
      <c r="B50" s="16"/>
      <c r="C50" s="86">
        <v>626910</v>
      </c>
      <c r="D50" s="86">
        <v>43</v>
      </c>
      <c r="E50" s="86">
        <v>728124</v>
      </c>
      <c r="F50" s="86">
        <v>43</v>
      </c>
      <c r="G50" s="86">
        <v>728293</v>
      </c>
      <c r="H50" s="86">
        <v>43</v>
      </c>
    </row>
    <row r="51" spans="1:8" ht="21" customHeight="1" thickBot="1" x14ac:dyDescent="0.3">
      <c r="A51" s="85" t="s">
        <v>31</v>
      </c>
      <c r="B51" s="16"/>
      <c r="C51" s="86">
        <v>266138</v>
      </c>
      <c r="D51" s="86">
        <v>1456</v>
      </c>
      <c r="E51" s="86">
        <v>266138</v>
      </c>
      <c r="F51" s="86">
        <v>1456</v>
      </c>
      <c r="G51" s="86">
        <v>266138</v>
      </c>
      <c r="H51" s="86">
        <v>1456</v>
      </c>
    </row>
    <row r="52" spans="1:8" ht="21" customHeight="1" thickBot="1" x14ac:dyDescent="0.3">
      <c r="A52" s="85" t="s">
        <v>132</v>
      </c>
      <c r="B52" s="16"/>
      <c r="C52" s="86">
        <v>433770.5</v>
      </c>
      <c r="D52" s="86">
        <v>0</v>
      </c>
      <c r="E52" s="86">
        <v>433770.5</v>
      </c>
      <c r="F52" s="86">
        <v>0</v>
      </c>
      <c r="G52" s="86">
        <v>433770.5</v>
      </c>
      <c r="H52" s="86">
        <v>0</v>
      </c>
    </row>
    <row r="53" spans="1:8" ht="21" customHeight="1" thickBot="1" x14ac:dyDescent="0.3">
      <c r="A53" s="85" t="s">
        <v>33</v>
      </c>
      <c r="B53" s="16"/>
      <c r="C53" s="86">
        <v>1691731</v>
      </c>
      <c r="D53" s="86">
        <v>1867</v>
      </c>
      <c r="E53" s="86">
        <v>1692316</v>
      </c>
      <c r="F53" s="86">
        <v>1921</v>
      </c>
      <c r="G53" s="86">
        <v>1692316</v>
      </c>
      <c r="H53" s="86">
        <v>1921</v>
      </c>
    </row>
    <row r="54" spans="1:8" ht="21" customHeight="1" thickBot="1" x14ac:dyDescent="0.3">
      <c r="A54" s="85" t="s">
        <v>34</v>
      </c>
      <c r="B54" s="16"/>
      <c r="C54" s="86">
        <v>1174072</v>
      </c>
      <c r="D54" s="86">
        <v>4845</v>
      </c>
      <c r="E54" s="86">
        <v>1161882</v>
      </c>
      <c r="F54" s="86">
        <v>1220</v>
      </c>
      <c r="G54" s="86">
        <v>1151750</v>
      </c>
      <c r="H54" s="86">
        <v>1220</v>
      </c>
    </row>
    <row r="55" spans="1:8" ht="21" customHeight="1" thickBot="1" x14ac:dyDescent="0.3">
      <c r="A55" s="85" t="s">
        <v>133</v>
      </c>
      <c r="B55" s="16"/>
      <c r="C55" s="86">
        <v>490310</v>
      </c>
      <c r="D55" s="86">
        <v>0</v>
      </c>
      <c r="E55" s="86">
        <v>490294</v>
      </c>
      <c r="F55" s="86">
        <v>0</v>
      </c>
      <c r="G55" s="86">
        <v>490582</v>
      </c>
      <c r="H55" s="86">
        <v>0</v>
      </c>
    </row>
    <row r="56" spans="1:8" ht="21" customHeight="1" thickBot="1" x14ac:dyDescent="0.3">
      <c r="A56" s="85" t="s">
        <v>36</v>
      </c>
      <c r="B56" s="16"/>
      <c r="C56" s="86">
        <v>256356</v>
      </c>
      <c r="D56" s="86">
        <v>16496.428656</v>
      </c>
      <c r="E56" s="86">
        <v>249475</v>
      </c>
      <c r="F56" s="86">
        <v>16703</v>
      </c>
      <c r="G56" s="86">
        <v>283136</v>
      </c>
      <c r="H56" s="86">
        <v>10</v>
      </c>
    </row>
    <row r="57" spans="1:8" ht="21" customHeight="1" thickBot="1" x14ac:dyDescent="0.3">
      <c r="A57" s="85" t="s">
        <v>37</v>
      </c>
      <c r="B57" s="16"/>
      <c r="C57" s="86">
        <v>986158</v>
      </c>
      <c r="D57" s="86">
        <v>4947.16</v>
      </c>
      <c r="E57" s="86">
        <v>986158</v>
      </c>
      <c r="F57" s="86">
        <v>4947.16</v>
      </c>
      <c r="G57" s="86">
        <v>986158</v>
      </c>
      <c r="H57" s="86">
        <v>4947.16</v>
      </c>
    </row>
    <row r="58" spans="1:8" ht="21" customHeight="1" thickBot="1" x14ac:dyDescent="0.3">
      <c r="A58" s="85" t="s">
        <v>38</v>
      </c>
      <c r="B58" s="16"/>
      <c r="C58" s="86">
        <v>831889</v>
      </c>
      <c r="D58" s="86">
        <v>29196.68</v>
      </c>
      <c r="E58" s="86">
        <v>831889</v>
      </c>
      <c r="F58" s="86">
        <v>29155.1</v>
      </c>
      <c r="G58" s="86">
        <v>831889</v>
      </c>
      <c r="H58" s="86">
        <v>29300.63</v>
      </c>
    </row>
    <row r="59" spans="1:8" ht="21" customHeight="1" thickBot="1" x14ac:dyDescent="0.3">
      <c r="A59" s="85" t="s">
        <v>39</v>
      </c>
      <c r="B59" s="16"/>
      <c r="C59" s="86">
        <v>848524</v>
      </c>
      <c r="D59" s="86">
        <v>3671</v>
      </c>
      <c r="E59" s="86">
        <v>852164</v>
      </c>
      <c r="F59" s="86">
        <v>3671</v>
      </c>
      <c r="G59" s="86">
        <v>852164</v>
      </c>
      <c r="H59" s="86">
        <v>3671</v>
      </c>
    </row>
    <row r="60" spans="1:8" ht="21" customHeight="1" thickBot="1" x14ac:dyDescent="0.3">
      <c r="A60" s="85" t="s">
        <v>40</v>
      </c>
      <c r="B60" s="16"/>
      <c r="C60" s="86">
        <v>494662</v>
      </c>
      <c r="D60" s="86">
        <v>3425.16</v>
      </c>
      <c r="E60" s="86">
        <v>502678</v>
      </c>
      <c r="F60" s="86">
        <v>2718.3</v>
      </c>
      <c r="G60" s="86">
        <v>494662</v>
      </c>
      <c r="H60" s="86">
        <v>898</v>
      </c>
    </row>
    <row r="61" spans="1:8" s="88" customFormat="1" ht="20.100000000000001" customHeight="1" thickBot="1" x14ac:dyDescent="0.3">
      <c r="A61" s="58" t="s">
        <v>4</v>
      </c>
      <c r="B61" s="16"/>
      <c r="C61" s="87">
        <v>39988195.44743</v>
      </c>
      <c r="D61" s="87">
        <v>1442931.8920119994</v>
      </c>
      <c r="E61" s="87">
        <v>40188340.293582998</v>
      </c>
      <c r="F61" s="87">
        <v>1322264.06</v>
      </c>
      <c r="G61" s="87">
        <v>40391370.293582998</v>
      </c>
      <c r="H61" s="87">
        <v>1129809.44</v>
      </c>
    </row>
  </sheetData>
  <mergeCells count="7">
    <mergeCell ref="C1:H1"/>
    <mergeCell ref="C3:D3"/>
    <mergeCell ref="E3:F3"/>
    <mergeCell ref="G3:H3"/>
    <mergeCell ref="C4:D4"/>
    <mergeCell ref="E4:F4"/>
    <mergeCell ref="G4:H4"/>
  </mergeCells>
  <printOptions horizontalCentered="1"/>
  <pageMargins left="0.25" right="0.25" top="0.75" bottom="0.75" header="0.3" footer="0.3"/>
  <pageSetup paperSize="9" scale="42" orientation="portrait" r:id="rId1"/>
  <headerFooter>
    <oddFooter>&amp;L&amp;F / 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5"/>
  <sheetViews>
    <sheetView showGridLines="0" topLeftCell="A22" zoomScale="55" zoomScaleNormal="55" workbookViewId="0">
      <selection activeCell="C74" sqref="C74"/>
    </sheetView>
  </sheetViews>
  <sheetFormatPr baseColWidth="10" defaultColWidth="11.42578125" defaultRowHeight="12" x14ac:dyDescent="0.2"/>
  <cols>
    <col min="1" max="1" width="51.42578125" style="21" bestFit="1" customWidth="1"/>
    <col min="2" max="2" width="5.7109375" style="13" customWidth="1"/>
    <col min="3" max="5" width="39.7109375" style="13" customWidth="1"/>
    <col min="6" max="16384" width="11.42578125" style="13"/>
  </cols>
  <sheetData>
    <row r="1" spans="1:5" ht="45" customHeight="1" x14ac:dyDescent="0.2"/>
    <row r="2" spans="1:5" ht="100.5" customHeight="1" thickBot="1" x14ac:dyDescent="0.25">
      <c r="A2" s="95" t="s">
        <v>173</v>
      </c>
      <c r="B2" s="78"/>
      <c r="C2" s="168" t="s">
        <v>118</v>
      </c>
      <c r="D2" s="168"/>
      <c r="E2" s="168"/>
    </row>
    <row r="3" spans="1:5" ht="27.95" customHeight="1" thickBot="1" x14ac:dyDescent="0.25">
      <c r="A3" s="23"/>
      <c r="C3" s="161" t="s">
        <v>93</v>
      </c>
      <c r="D3" s="161"/>
      <c r="E3" s="161"/>
    </row>
    <row r="4" spans="1:5" ht="68.25" customHeight="1" thickBot="1" x14ac:dyDescent="0.25">
      <c r="A4" s="89" t="s">
        <v>91</v>
      </c>
      <c r="B4" s="88"/>
      <c r="C4" s="90" t="s">
        <v>94</v>
      </c>
      <c r="D4" s="90" t="s">
        <v>95</v>
      </c>
      <c r="E4" s="90" t="s">
        <v>96</v>
      </c>
    </row>
    <row r="5" spans="1:5" ht="21" customHeight="1" thickBot="1" x14ac:dyDescent="0.3">
      <c r="A5" s="85" t="s">
        <v>41</v>
      </c>
      <c r="B5" s="16"/>
      <c r="C5" s="91">
        <v>10893</v>
      </c>
      <c r="D5" s="91">
        <v>9433</v>
      </c>
      <c r="E5" s="91">
        <v>7335</v>
      </c>
    </row>
    <row r="6" spans="1:5" ht="21" customHeight="1" thickBot="1" x14ac:dyDescent="0.3">
      <c r="A6" s="85" t="s">
        <v>45</v>
      </c>
      <c r="B6" s="16"/>
      <c r="C6" s="91">
        <v>26700</v>
      </c>
      <c r="D6" s="91">
        <v>12652</v>
      </c>
      <c r="E6" s="91">
        <v>6236</v>
      </c>
    </row>
    <row r="7" spans="1:5" ht="21" customHeight="1" thickBot="1" x14ac:dyDescent="0.3">
      <c r="A7" s="85" t="s">
        <v>48</v>
      </c>
      <c r="B7" s="16"/>
      <c r="C7" s="91">
        <v>8301</v>
      </c>
      <c r="D7" s="91">
        <v>3256</v>
      </c>
      <c r="E7" s="91">
        <v>1932</v>
      </c>
    </row>
    <row r="8" spans="1:5" ht="21" customHeight="1" thickBot="1" x14ac:dyDescent="0.3">
      <c r="A8" s="85" t="s">
        <v>121</v>
      </c>
      <c r="B8" s="16"/>
      <c r="C8" s="91">
        <v>11404</v>
      </c>
      <c r="D8" s="91">
        <v>10273</v>
      </c>
      <c r="E8" s="91">
        <v>6118</v>
      </c>
    </row>
    <row r="9" spans="1:5" ht="21" customHeight="1" thickBot="1" x14ac:dyDescent="0.3">
      <c r="A9" s="85" t="s">
        <v>122</v>
      </c>
      <c r="B9" s="16"/>
      <c r="C9" s="91">
        <v>19885</v>
      </c>
      <c r="D9" s="91">
        <v>9752</v>
      </c>
      <c r="E9" s="91">
        <v>5142</v>
      </c>
    </row>
    <row r="10" spans="1:5" ht="21" customHeight="1" thickBot="1" x14ac:dyDescent="0.3">
      <c r="A10" s="85" t="s">
        <v>123</v>
      </c>
      <c r="B10" s="16"/>
      <c r="C10" s="91">
        <v>13813</v>
      </c>
      <c r="D10" s="91">
        <v>10161</v>
      </c>
      <c r="E10" s="91">
        <v>7576</v>
      </c>
    </row>
    <row r="11" spans="1:5" ht="21" customHeight="1" thickBot="1" x14ac:dyDescent="0.3">
      <c r="A11" s="85" t="s">
        <v>52</v>
      </c>
      <c r="B11" s="16"/>
      <c r="C11" s="91">
        <v>29377</v>
      </c>
      <c r="D11" s="91">
        <v>13882</v>
      </c>
      <c r="E11" s="91">
        <v>8093</v>
      </c>
    </row>
    <row r="12" spans="1:5" ht="21" customHeight="1" thickBot="1" x14ac:dyDescent="0.3">
      <c r="A12" s="85" t="s">
        <v>56</v>
      </c>
      <c r="B12" s="16"/>
      <c r="C12" s="91">
        <v>9810</v>
      </c>
      <c r="D12" s="91">
        <v>7869</v>
      </c>
      <c r="E12" s="91">
        <v>5258</v>
      </c>
    </row>
    <row r="13" spans="1:5" ht="21" customHeight="1" thickBot="1" x14ac:dyDescent="0.3">
      <c r="A13" s="85" t="s">
        <v>58</v>
      </c>
      <c r="B13" s="16"/>
      <c r="C13" s="91">
        <v>9086</v>
      </c>
      <c r="D13" s="91">
        <v>5080</v>
      </c>
      <c r="E13" s="91">
        <v>3380</v>
      </c>
    </row>
    <row r="14" spans="1:5" ht="21" customHeight="1" thickBot="1" x14ac:dyDescent="0.3">
      <c r="A14" s="85" t="s">
        <v>59</v>
      </c>
      <c r="B14" s="16"/>
      <c r="C14" s="91">
        <v>16905</v>
      </c>
      <c r="D14" s="91">
        <v>4883</v>
      </c>
      <c r="E14" s="91">
        <v>2389</v>
      </c>
    </row>
    <row r="15" spans="1:5" ht="21" customHeight="1" thickBot="1" x14ac:dyDescent="0.3">
      <c r="A15" s="85" t="s">
        <v>62</v>
      </c>
      <c r="B15" s="16"/>
      <c r="C15" s="91">
        <v>23448</v>
      </c>
      <c r="D15" s="91">
        <v>7665</v>
      </c>
      <c r="E15" s="91">
        <v>6154</v>
      </c>
    </row>
    <row r="16" spans="1:5" ht="21" customHeight="1" thickBot="1" x14ac:dyDescent="0.3">
      <c r="A16" s="85" t="s">
        <v>63</v>
      </c>
      <c r="B16" s="16"/>
      <c r="C16" s="91">
        <v>46331</v>
      </c>
      <c r="D16" s="91">
        <v>20149</v>
      </c>
      <c r="E16" s="91">
        <v>13495</v>
      </c>
    </row>
    <row r="17" spans="1:5" ht="21" customHeight="1" thickBot="1" x14ac:dyDescent="0.3">
      <c r="A17" s="85" t="s">
        <v>124</v>
      </c>
      <c r="B17" s="16"/>
      <c r="C17" s="91">
        <v>86584</v>
      </c>
      <c r="D17" s="91">
        <v>36461</v>
      </c>
      <c r="E17" s="91">
        <v>26159</v>
      </c>
    </row>
    <row r="18" spans="1:5" ht="21" customHeight="1" thickBot="1" x14ac:dyDescent="0.3">
      <c r="A18" s="85" t="s">
        <v>65</v>
      </c>
      <c r="B18" s="16"/>
      <c r="C18" s="91">
        <v>85216</v>
      </c>
      <c r="D18" s="91">
        <v>28989</v>
      </c>
      <c r="E18" s="91">
        <v>23084</v>
      </c>
    </row>
    <row r="19" spans="1:5" ht="21" customHeight="1" thickBot="1" x14ac:dyDescent="0.3">
      <c r="A19" s="85" t="s">
        <v>66</v>
      </c>
      <c r="B19" s="16"/>
      <c r="C19" s="91">
        <v>36582</v>
      </c>
      <c r="D19" s="91">
        <v>21446</v>
      </c>
      <c r="E19" s="91">
        <v>13224</v>
      </c>
    </row>
    <row r="20" spans="1:5" ht="21" customHeight="1" thickBot="1" x14ac:dyDescent="0.3">
      <c r="A20" s="85" t="s">
        <v>67</v>
      </c>
      <c r="B20" s="16"/>
      <c r="C20" s="91">
        <v>64503</v>
      </c>
      <c r="D20" s="91">
        <v>31846</v>
      </c>
      <c r="E20" s="91">
        <v>16000</v>
      </c>
    </row>
    <row r="21" spans="1:5" ht="21" customHeight="1" thickBot="1" x14ac:dyDescent="0.3">
      <c r="A21" s="85" t="s">
        <v>68</v>
      </c>
      <c r="B21" s="16"/>
      <c r="C21" s="91">
        <v>16358</v>
      </c>
      <c r="D21" s="91">
        <v>11172</v>
      </c>
      <c r="E21" s="91">
        <v>7238</v>
      </c>
    </row>
    <row r="22" spans="1:5" ht="21" customHeight="1" thickBot="1" x14ac:dyDescent="0.3">
      <c r="A22" s="85" t="s">
        <v>92</v>
      </c>
      <c r="B22" s="16"/>
      <c r="C22" s="91">
        <v>14118</v>
      </c>
      <c r="D22" s="91">
        <v>6980</v>
      </c>
      <c r="E22" s="91">
        <v>4110</v>
      </c>
    </row>
    <row r="23" spans="1:5" ht="21" customHeight="1" thickBot="1" x14ac:dyDescent="0.3">
      <c r="A23" s="85" t="s">
        <v>70</v>
      </c>
      <c r="B23" s="16"/>
      <c r="C23" s="91">
        <v>15844</v>
      </c>
      <c r="D23" s="91">
        <v>5096</v>
      </c>
      <c r="E23" s="91">
        <v>3009</v>
      </c>
    </row>
    <row r="24" spans="1:5" ht="21" customHeight="1" thickBot="1" x14ac:dyDescent="0.3">
      <c r="A24" s="85" t="s">
        <v>125</v>
      </c>
      <c r="B24" s="16"/>
      <c r="C24" s="91">
        <v>70445</v>
      </c>
      <c r="D24" s="91">
        <v>40053</v>
      </c>
      <c r="E24" s="91">
        <v>30546</v>
      </c>
    </row>
    <row r="25" spans="1:5" ht="21" customHeight="1" thickBot="1" x14ac:dyDescent="0.3">
      <c r="A25" s="85" t="s">
        <v>126</v>
      </c>
      <c r="B25" s="16"/>
      <c r="C25" s="91">
        <v>42405.999999999993</v>
      </c>
      <c r="D25" s="91">
        <v>15077.999999999996</v>
      </c>
      <c r="E25" s="91">
        <v>8593</v>
      </c>
    </row>
    <row r="26" spans="1:5" ht="21" customHeight="1" thickBot="1" x14ac:dyDescent="0.3">
      <c r="A26" s="85" t="s">
        <v>7</v>
      </c>
      <c r="B26" s="16"/>
      <c r="C26" s="91">
        <v>18793</v>
      </c>
      <c r="D26" s="91">
        <v>6816.9999999999991</v>
      </c>
      <c r="E26" s="91">
        <v>3317</v>
      </c>
    </row>
    <row r="27" spans="1:5" ht="21" customHeight="1" thickBot="1" x14ac:dyDescent="0.3">
      <c r="A27" s="85" t="s">
        <v>8</v>
      </c>
      <c r="B27" s="16"/>
      <c r="C27" s="91">
        <v>15210</v>
      </c>
      <c r="D27" s="91">
        <v>8201</v>
      </c>
      <c r="E27" s="91">
        <v>3547</v>
      </c>
    </row>
    <row r="28" spans="1:5" ht="21" customHeight="1" thickBot="1" x14ac:dyDescent="0.3">
      <c r="A28" s="85" t="s">
        <v>127</v>
      </c>
      <c r="B28" s="16"/>
      <c r="C28" s="91">
        <v>23319.999999999996</v>
      </c>
      <c r="D28" s="91">
        <v>10730</v>
      </c>
      <c r="E28" s="91">
        <v>5626</v>
      </c>
    </row>
    <row r="29" spans="1:5" ht="21" customHeight="1" thickBot="1" x14ac:dyDescent="0.3">
      <c r="A29" s="85" t="s">
        <v>10</v>
      </c>
      <c r="B29" s="16"/>
      <c r="C29" s="91">
        <v>46459</v>
      </c>
      <c r="D29" s="91">
        <v>16764</v>
      </c>
      <c r="E29" s="91">
        <v>8107</v>
      </c>
    </row>
    <row r="30" spans="1:5" ht="21" customHeight="1" thickBot="1" x14ac:dyDescent="0.3">
      <c r="A30" s="85" t="s">
        <v>11</v>
      </c>
      <c r="B30" s="16"/>
      <c r="C30" s="91">
        <v>25859</v>
      </c>
      <c r="D30" s="91">
        <v>9036</v>
      </c>
      <c r="E30" s="91">
        <v>4444</v>
      </c>
    </row>
    <row r="31" spans="1:5" ht="21" customHeight="1" thickBot="1" x14ac:dyDescent="0.3">
      <c r="A31" s="85" t="s">
        <v>12</v>
      </c>
      <c r="B31" s="16"/>
      <c r="C31" s="91">
        <v>25881.000000000004</v>
      </c>
      <c r="D31" s="91">
        <v>13333.000000000002</v>
      </c>
      <c r="E31" s="91">
        <v>6751</v>
      </c>
    </row>
    <row r="32" spans="1:5" ht="21" customHeight="1" thickBot="1" x14ac:dyDescent="0.3">
      <c r="A32" s="85" t="s">
        <v>13</v>
      </c>
      <c r="B32" s="16"/>
      <c r="C32" s="91">
        <v>50713</v>
      </c>
      <c r="D32" s="91">
        <v>17825</v>
      </c>
      <c r="E32" s="91">
        <v>9152</v>
      </c>
    </row>
    <row r="33" spans="1:5" ht="21" customHeight="1" thickBot="1" x14ac:dyDescent="0.3">
      <c r="A33" s="85" t="s">
        <v>14</v>
      </c>
      <c r="B33" s="16"/>
      <c r="C33" s="91">
        <v>28556</v>
      </c>
      <c r="D33" s="91">
        <v>12182.000000000004</v>
      </c>
      <c r="E33" s="91">
        <v>6317</v>
      </c>
    </row>
    <row r="34" spans="1:5" ht="21" customHeight="1" thickBot="1" x14ac:dyDescent="0.3">
      <c r="A34" s="85" t="s">
        <v>15</v>
      </c>
      <c r="B34" s="16"/>
      <c r="C34" s="91">
        <v>21878</v>
      </c>
      <c r="D34" s="91">
        <v>10629.999999999998</v>
      </c>
      <c r="E34" s="91">
        <v>6017</v>
      </c>
    </row>
    <row r="35" spans="1:5" ht="21" customHeight="1" thickBot="1" x14ac:dyDescent="0.3">
      <c r="A35" s="85" t="s">
        <v>16</v>
      </c>
      <c r="B35" s="16"/>
      <c r="C35" s="91">
        <v>17354</v>
      </c>
      <c r="D35" s="91">
        <v>8468</v>
      </c>
      <c r="E35" s="91">
        <v>4480</v>
      </c>
    </row>
    <row r="36" spans="1:5" ht="21" customHeight="1" thickBot="1" x14ac:dyDescent="0.3">
      <c r="A36" s="85" t="s">
        <v>128</v>
      </c>
      <c r="B36" s="16"/>
      <c r="C36" s="91">
        <v>79172.000000000087</v>
      </c>
      <c r="D36" s="91">
        <v>17603.000000000033</v>
      </c>
      <c r="E36" s="91">
        <v>10496</v>
      </c>
    </row>
    <row r="37" spans="1:5" ht="21" customHeight="1" thickBot="1" x14ac:dyDescent="0.3">
      <c r="A37" s="85" t="s">
        <v>18</v>
      </c>
      <c r="B37" s="16"/>
      <c r="C37" s="91">
        <v>42771.999999999985</v>
      </c>
      <c r="D37" s="91">
        <v>9950</v>
      </c>
      <c r="E37" s="91">
        <v>5266</v>
      </c>
    </row>
    <row r="38" spans="1:5" ht="21" customHeight="1" thickBot="1" x14ac:dyDescent="0.3">
      <c r="A38" s="85" t="s">
        <v>19</v>
      </c>
      <c r="B38" s="16"/>
      <c r="C38" s="91">
        <v>6760.0000000000009</v>
      </c>
      <c r="D38" s="91">
        <v>2561.0000000000009</v>
      </c>
      <c r="E38" s="91">
        <v>1561</v>
      </c>
    </row>
    <row r="39" spans="1:5" ht="21" customHeight="1" thickBot="1" x14ac:dyDescent="0.3">
      <c r="A39" s="85" t="s">
        <v>129</v>
      </c>
      <c r="B39" s="16"/>
      <c r="C39" s="91">
        <v>17844.000000000004</v>
      </c>
      <c r="D39" s="91">
        <v>4503.0000000000009</v>
      </c>
      <c r="E39" s="91">
        <v>3107</v>
      </c>
    </row>
    <row r="40" spans="1:5" ht="21" customHeight="1" thickBot="1" x14ac:dyDescent="0.3">
      <c r="A40" s="85" t="s">
        <v>21</v>
      </c>
      <c r="B40" s="16"/>
      <c r="C40" s="91">
        <v>65565.999999999927</v>
      </c>
      <c r="D40" s="91">
        <v>17672.999999999996</v>
      </c>
      <c r="E40" s="91">
        <v>11031</v>
      </c>
    </row>
    <row r="41" spans="1:5" ht="21" customHeight="1" thickBot="1" x14ac:dyDescent="0.3">
      <c r="A41" s="85" t="s">
        <v>22</v>
      </c>
      <c r="B41" s="16"/>
      <c r="C41" s="91">
        <v>63151.000000000029</v>
      </c>
      <c r="D41" s="91">
        <v>18797.000000000004</v>
      </c>
      <c r="E41" s="91">
        <v>11171</v>
      </c>
    </row>
    <row r="42" spans="1:5" ht="21" customHeight="1" thickBot="1" x14ac:dyDescent="0.3">
      <c r="A42" s="85" t="s">
        <v>130</v>
      </c>
      <c r="B42" s="16"/>
      <c r="C42" s="91">
        <v>247012.00000000012</v>
      </c>
      <c r="D42" s="91">
        <v>136214.00000000055</v>
      </c>
      <c r="E42" s="91">
        <v>107774</v>
      </c>
    </row>
    <row r="43" spans="1:5" ht="21" customHeight="1" thickBot="1" x14ac:dyDescent="0.3">
      <c r="A43" s="85" t="s">
        <v>24</v>
      </c>
      <c r="B43" s="16"/>
      <c r="C43" s="91">
        <v>21083.999999999989</v>
      </c>
      <c r="D43" s="91">
        <v>6867.9999999999973</v>
      </c>
      <c r="E43" s="91">
        <v>4903</v>
      </c>
    </row>
    <row r="44" spans="1:5" ht="21" customHeight="1" thickBot="1" x14ac:dyDescent="0.3">
      <c r="A44" s="85" t="s">
        <v>25</v>
      </c>
      <c r="B44" s="16"/>
      <c r="C44" s="91">
        <v>32164.999999999985</v>
      </c>
      <c r="D44" s="91">
        <v>10457.000000000007</v>
      </c>
      <c r="E44" s="91">
        <v>6505</v>
      </c>
    </row>
    <row r="45" spans="1:5" ht="21" customHeight="1" thickBot="1" x14ac:dyDescent="0.3">
      <c r="A45" s="85" t="s">
        <v>26</v>
      </c>
      <c r="B45" s="16"/>
      <c r="C45" s="91">
        <v>24781.000000000025</v>
      </c>
      <c r="D45" s="91">
        <v>7241.0000000000045</v>
      </c>
      <c r="E45" s="91">
        <v>4143</v>
      </c>
    </row>
    <row r="46" spans="1:5" ht="21" customHeight="1" thickBot="1" x14ac:dyDescent="0.3">
      <c r="A46" s="85" t="s">
        <v>27</v>
      </c>
      <c r="B46" s="16"/>
      <c r="C46" s="91">
        <v>29375.999999999982</v>
      </c>
      <c r="D46" s="91">
        <v>9230.9999999999927</v>
      </c>
      <c r="E46" s="91">
        <v>5357</v>
      </c>
    </row>
    <row r="47" spans="1:5" ht="21" customHeight="1" thickBot="1" x14ac:dyDescent="0.3">
      <c r="A47" s="85" t="s">
        <v>28</v>
      </c>
      <c r="B47" s="16"/>
      <c r="C47" s="91">
        <v>12024.000000000002</v>
      </c>
      <c r="D47" s="91">
        <v>3517.0000000000014</v>
      </c>
      <c r="E47" s="91">
        <v>2275</v>
      </c>
    </row>
    <row r="48" spans="1:5" ht="21" customHeight="1" thickBot="1" x14ac:dyDescent="0.3">
      <c r="A48" s="85" t="s">
        <v>131</v>
      </c>
      <c r="B48" s="16"/>
      <c r="C48" s="91">
        <v>43132.000000000189</v>
      </c>
      <c r="D48" s="91">
        <v>7979.0000000000373</v>
      </c>
      <c r="E48" s="91">
        <v>6625</v>
      </c>
    </row>
    <row r="49" spans="1:5" ht="20.100000000000001" customHeight="1" thickBot="1" x14ac:dyDescent="0.3">
      <c r="A49" s="85" t="s">
        <v>30</v>
      </c>
      <c r="B49" s="16"/>
      <c r="C49" s="91">
        <v>30006.999999999964</v>
      </c>
      <c r="D49" s="91">
        <v>4818.0000000000018</v>
      </c>
      <c r="E49" s="91">
        <v>4094</v>
      </c>
    </row>
    <row r="50" spans="1:5" ht="20.100000000000001" customHeight="1" thickBot="1" x14ac:dyDescent="0.3">
      <c r="A50" s="85" t="s">
        <v>31</v>
      </c>
      <c r="B50" s="16"/>
      <c r="C50" s="91">
        <v>9137.0000000000127</v>
      </c>
      <c r="D50" s="91">
        <v>1513.9999999999975</v>
      </c>
      <c r="E50" s="91">
        <v>1004</v>
      </c>
    </row>
    <row r="51" spans="1:5" ht="20.100000000000001" customHeight="1" thickBot="1" x14ac:dyDescent="0.3">
      <c r="A51" s="85" t="s">
        <v>132</v>
      </c>
      <c r="B51" s="16"/>
      <c r="C51" s="91">
        <v>17087.999999999953</v>
      </c>
      <c r="D51" s="91">
        <v>3108.9999999999936</v>
      </c>
      <c r="E51" s="91">
        <v>2453</v>
      </c>
    </row>
    <row r="52" spans="1:5" ht="20.100000000000001" customHeight="1" thickBot="1" x14ac:dyDescent="0.3">
      <c r="A52" s="85" t="s">
        <v>33</v>
      </c>
      <c r="B52" s="16"/>
      <c r="C52" s="91">
        <v>37399.000000000124</v>
      </c>
      <c r="D52" s="91">
        <v>7626.99999999998</v>
      </c>
      <c r="E52" s="91">
        <v>5920</v>
      </c>
    </row>
    <row r="53" spans="1:5" ht="20.100000000000001" customHeight="1" thickBot="1" x14ac:dyDescent="0.3">
      <c r="A53" s="85" t="s">
        <v>34</v>
      </c>
      <c r="B53" s="16"/>
      <c r="C53" s="91">
        <v>23032.999999999844</v>
      </c>
      <c r="D53" s="91">
        <v>4775.9999999999745</v>
      </c>
      <c r="E53" s="91">
        <v>3218</v>
      </c>
    </row>
    <row r="54" spans="1:5" ht="20.100000000000001" customHeight="1" thickBot="1" x14ac:dyDescent="0.3">
      <c r="A54" s="85" t="s">
        <v>133</v>
      </c>
      <c r="B54" s="16"/>
      <c r="C54" s="91">
        <v>4076.0000000000036</v>
      </c>
      <c r="D54" s="91">
        <v>678.00000000000023</v>
      </c>
      <c r="E54" s="91">
        <v>461</v>
      </c>
    </row>
    <row r="55" spans="1:5" ht="20.100000000000001" customHeight="1" thickBot="1" x14ac:dyDescent="0.3">
      <c r="A55" s="85" t="s">
        <v>36</v>
      </c>
      <c r="B55" s="16"/>
      <c r="C55" s="91">
        <v>10163.000000000009</v>
      </c>
      <c r="D55" s="91">
        <v>2287.0000000000032</v>
      </c>
      <c r="E55" s="91">
        <v>1244</v>
      </c>
    </row>
    <row r="56" spans="1:5" ht="20.100000000000001" customHeight="1" thickBot="1" x14ac:dyDescent="0.3">
      <c r="A56" s="85" t="s">
        <v>37</v>
      </c>
      <c r="B56" s="16"/>
      <c r="C56" s="91">
        <v>43400.000000000102</v>
      </c>
      <c r="D56" s="91">
        <v>6723.0000000000382</v>
      </c>
      <c r="E56" s="91">
        <v>4694</v>
      </c>
    </row>
    <row r="57" spans="1:5" ht="20.100000000000001" customHeight="1" thickBot="1" x14ac:dyDescent="0.3">
      <c r="A57" s="85" t="s">
        <v>38</v>
      </c>
      <c r="B57" s="16"/>
      <c r="C57" s="91">
        <v>45749.000000000095</v>
      </c>
      <c r="D57" s="91">
        <v>9218.9999999999909</v>
      </c>
      <c r="E57" s="91">
        <v>6679</v>
      </c>
    </row>
    <row r="58" spans="1:5" ht="20.100000000000001" customHeight="1" thickBot="1" x14ac:dyDescent="0.3">
      <c r="A58" s="85" t="s">
        <v>39</v>
      </c>
      <c r="B58" s="16"/>
      <c r="C58" s="91">
        <v>29704.000000000036</v>
      </c>
      <c r="D58" s="91">
        <v>4203.9999999999909</v>
      </c>
      <c r="E58" s="91">
        <v>2344</v>
      </c>
    </row>
    <row r="59" spans="1:5" ht="20.100000000000001" customHeight="1" thickBot="1" x14ac:dyDescent="0.3">
      <c r="A59" s="85" t="s">
        <v>40</v>
      </c>
      <c r="B59" s="16"/>
      <c r="C59" s="91">
        <v>11493.999999999982</v>
      </c>
      <c r="D59" s="91">
        <v>3012.999999999995</v>
      </c>
      <c r="E59" s="91">
        <v>2201</v>
      </c>
    </row>
    <row r="60" spans="1:5" ht="20.100000000000001" customHeight="1" thickBot="1" x14ac:dyDescent="0.3">
      <c r="A60" s="92" t="s">
        <v>4</v>
      </c>
      <c r="B60" s="16"/>
      <c r="C60" s="93">
        <v>1878121.0000000002</v>
      </c>
      <c r="D60" s="93">
        <v>726724.00000000058</v>
      </c>
      <c r="E60" s="93">
        <v>477355</v>
      </c>
    </row>
    <row r="62" spans="1:5" ht="30" x14ac:dyDescent="0.4">
      <c r="C62" s="94"/>
      <c r="D62" s="20"/>
    </row>
    <row r="107" ht="5.25" customHeight="1" x14ac:dyDescent="0.2"/>
    <row r="108" customFormat="1" ht="12.75" x14ac:dyDescent="0.2"/>
    <row r="109" customFormat="1" ht="12.75" x14ac:dyDescent="0.2"/>
    <row r="110" customFormat="1" ht="12.75" x14ac:dyDescent="0.2"/>
    <row r="111" customFormat="1" ht="27.95" customHeight="1" x14ac:dyDescent="0.2"/>
    <row r="112" customFormat="1" ht="66" customHeight="1" x14ac:dyDescent="0.2"/>
    <row r="113" customFormat="1" ht="20.100000000000001" customHeight="1" x14ac:dyDescent="0.2"/>
    <row r="114" customFormat="1" ht="20.100000000000001" customHeight="1" x14ac:dyDescent="0.2"/>
    <row r="115" customFormat="1" ht="20.100000000000001" customHeight="1" x14ac:dyDescent="0.2"/>
    <row r="116" customFormat="1" ht="20.100000000000001" customHeight="1" x14ac:dyDescent="0.2"/>
    <row r="117" customFormat="1" ht="20.100000000000001" customHeight="1" x14ac:dyDescent="0.2"/>
    <row r="118" customFormat="1" ht="20.100000000000001" customHeight="1" x14ac:dyDescent="0.2"/>
    <row r="119" customFormat="1" ht="20.100000000000001" customHeight="1" x14ac:dyDescent="0.2"/>
    <row r="120" customFormat="1" ht="20.100000000000001" customHeight="1" x14ac:dyDescent="0.2"/>
    <row r="121" customFormat="1" ht="20.100000000000001" customHeight="1" x14ac:dyDescent="0.2"/>
    <row r="122" customFormat="1" ht="20.100000000000001" customHeight="1" x14ac:dyDescent="0.2"/>
    <row r="123" customFormat="1" ht="20.100000000000001" customHeight="1" x14ac:dyDescent="0.2"/>
    <row r="124" customFormat="1" ht="20.100000000000001" customHeight="1" x14ac:dyDescent="0.2"/>
    <row r="125" customFormat="1" ht="20.100000000000001" customHeight="1" x14ac:dyDescent="0.2"/>
    <row r="126" customFormat="1" ht="20.100000000000001" customHeight="1" x14ac:dyDescent="0.2"/>
    <row r="127" customFormat="1" ht="20.100000000000001" customHeight="1" x14ac:dyDescent="0.2"/>
    <row r="128" customFormat="1" ht="20.100000000000001" customHeight="1" x14ac:dyDescent="0.2"/>
    <row r="129" customFormat="1" ht="20.100000000000001" customHeight="1" x14ac:dyDescent="0.2"/>
    <row r="130" customFormat="1" ht="20.100000000000001" customHeight="1" x14ac:dyDescent="0.2"/>
    <row r="131" customFormat="1" ht="20.100000000000001" customHeight="1" x14ac:dyDescent="0.2"/>
    <row r="132" customFormat="1" ht="20.100000000000001" customHeight="1" x14ac:dyDescent="0.2"/>
    <row r="133" customFormat="1" ht="20.100000000000001" customHeight="1" x14ac:dyDescent="0.2"/>
    <row r="134" customFormat="1" ht="20.100000000000001" customHeight="1" x14ac:dyDescent="0.2"/>
    <row r="135" customFormat="1" ht="20.100000000000001" customHeight="1" x14ac:dyDescent="0.2"/>
    <row r="136" customFormat="1" ht="20.100000000000001" customHeight="1" x14ac:dyDescent="0.2"/>
    <row r="137" customFormat="1" ht="20.100000000000001" customHeight="1" x14ac:dyDescent="0.2"/>
    <row r="138" customFormat="1" ht="20.100000000000001" customHeight="1" x14ac:dyDescent="0.2"/>
    <row r="139" customFormat="1" ht="20.100000000000001" customHeight="1" x14ac:dyDescent="0.2"/>
    <row r="140" customFormat="1" ht="20.100000000000001" customHeight="1" x14ac:dyDescent="0.2"/>
    <row r="141" customFormat="1" ht="20.100000000000001" customHeight="1" x14ac:dyDescent="0.2"/>
    <row r="142" customFormat="1" ht="20.100000000000001" customHeight="1" x14ac:dyDescent="0.2"/>
    <row r="143" customFormat="1" ht="20.100000000000001" customHeight="1" x14ac:dyDescent="0.2"/>
    <row r="144" customFormat="1" ht="20.100000000000001" customHeight="1" x14ac:dyDescent="0.2"/>
    <row r="145" customFormat="1" ht="20.100000000000001" customHeight="1" x14ac:dyDescent="0.2"/>
    <row r="146" customFormat="1" ht="20.100000000000001" customHeight="1" x14ac:dyDescent="0.2"/>
    <row r="147" customFormat="1" ht="20.100000000000001" customHeight="1" x14ac:dyDescent="0.2"/>
    <row r="148" customFormat="1" ht="20.100000000000001" customHeight="1" x14ac:dyDescent="0.2"/>
    <row r="149" customFormat="1" ht="20.100000000000001" customHeight="1" x14ac:dyDescent="0.2"/>
    <row r="150" customFormat="1" ht="20.100000000000001" customHeight="1" x14ac:dyDescent="0.2"/>
    <row r="151" customFormat="1" ht="20.100000000000001" customHeight="1" x14ac:dyDescent="0.2"/>
    <row r="152" customFormat="1" ht="20.100000000000001" customHeight="1" x14ac:dyDescent="0.2"/>
    <row r="153" customFormat="1" ht="20.100000000000001" customHeight="1" x14ac:dyDescent="0.2"/>
    <row r="154" customFormat="1" ht="20.100000000000001" customHeight="1" x14ac:dyDescent="0.2"/>
    <row r="155" customFormat="1" ht="20.100000000000001" customHeight="1" x14ac:dyDescent="0.2"/>
    <row r="156" customFormat="1" ht="20.100000000000001" customHeight="1" x14ac:dyDescent="0.2"/>
    <row r="157" customFormat="1" ht="20.100000000000001" customHeight="1" x14ac:dyDescent="0.2"/>
    <row r="158" customFormat="1" ht="20.100000000000001" customHeight="1" x14ac:dyDescent="0.2"/>
    <row r="159" customFormat="1" ht="20.100000000000001" customHeight="1" x14ac:dyDescent="0.2"/>
    <row r="160" customFormat="1" ht="20.100000000000001" customHeight="1" x14ac:dyDescent="0.2"/>
    <row r="161" customFormat="1" ht="20.100000000000001" customHeight="1" x14ac:dyDescent="0.2"/>
    <row r="162" customFormat="1" ht="20.100000000000001" customHeight="1" x14ac:dyDescent="0.2"/>
    <row r="163" customFormat="1" ht="20.100000000000001" customHeight="1" x14ac:dyDescent="0.2"/>
    <row r="164" customFormat="1" ht="20.100000000000001" customHeight="1" x14ac:dyDescent="0.2"/>
    <row r="165" customFormat="1" ht="20.100000000000001" customHeight="1" x14ac:dyDescent="0.2"/>
    <row r="166" customFormat="1" ht="20.100000000000001" customHeight="1" x14ac:dyDescent="0.2"/>
    <row r="167" customFormat="1" ht="20.100000000000001" customHeight="1" x14ac:dyDescent="0.2"/>
    <row r="168" customFormat="1" ht="20.100000000000001" customHeight="1" x14ac:dyDescent="0.2"/>
    <row r="169" customFormat="1" ht="20.100000000000001" customHeight="1" x14ac:dyDescent="0.2"/>
    <row r="170" customFormat="1" ht="20.100000000000001" customHeight="1" x14ac:dyDescent="0.2"/>
    <row r="171" customFormat="1" ht="20.100000000000001" customHeight="1" x14ac:dyDescent="0.2"/>
    <row r="172" customFormat="1" ht="20.100000000000001" customHeight="1" x14ac:dyDescent="0.2"/>
    <row r="173" customFormat="1" ht="20.100000000000001" customHeight="1" x14ac:dyDescent="0.2"/>
    <row r="174" customFormat="1" ht="20.100000000000001" customHeight="1" x14ac:dyDescent="0.2"/>
    <row r="175" customFormat="1" ht="20.100000000000001" customHeight="1" x14ac:dyDescent="0.2"/>
    <row r="176" customFormat="1" ht="20.100000000000001" customHeight="1" x14ac:dyDescent="0.2"/>
    <row r="177" customFormat="1" ht="20.100000000000001" customHeight="1" x14ac:dyDescent="0.2"/>
    <row r="178" customFormat="1" ht="20.100000000000001" customHeight="1" x14ac:dyDescent="0.2"/>
    <row r="179" customFormat="1" ht="12.75" x14ac:dyDescent="0.2"/>
    <row r="180" customFormat="1" ht="12.75" x14ac:dyDescent="0.2"/>
    <row r="181" customFormat="1" ht="12.75" x14ac:dyDescent="0.2"/>
    <row r="182" customFormat="1" ht="12.75" x14ac:dyDescent="0.2"/>
    <row r="183" customFormat="1" ht="12.75" x14ac:dyDescent="0.2"/>
    <row r="184" customFormat="1" ht="12.75" x14ac:dyDescent="0.2"/>
    <row r="185" customFormat="1" ht="12.75" x14ac:dyDescent="0.2"/>
    <row r="186" customFormat="1" ht="12.75" x14ac:dyDescent="0.2"/>
    <row r="187" customFormat="1" ht="12.75" x14ac:dyDescent="0.2"/>
    <row r="188" customFormat="1" ht="12.75" x14ac:dyDescent="0.2"/>
    <row r="189" customFormat="1" ht="12.75" x14ac:dyDescent="0.2"/>
    <row r="190" customFormat="1" ht="12.75" x14ac:dyDescent="0.2"/>
    <row r="191" customFormat="1" ht="12.75" x14ac:dyDescent="0.2"/>
    <row r="192" customFormat="1" ht="12.75" x14ac:dyDescent="0.2"/>
    <row r="193" customFormat="1" ht="12.75" x14ac:dyDescent="0.2"/>
    <row r="194" customFormat="1" ht="12.75" x14ac:dyDescent="0.2"/>
    <row r="195" customFormat="1" ht="12.75" x14ac:dyDescent="0.2"/>
    <row r="196" customFormat="1" ht="12.75" x14ac:dyDescent="0.2"/>
    <row r="197" customFormat="1" ht="12.75" x14ac:dyDescent="0.2"/>
    <row r="198" customFormat="1" ht="12.75" x14ac:dyDescent="0.2"/>
    <row r="199" customFormat="1" ht="12.75" x14ac:dyDescent="0.2"/>
    <row r="200" customFormat="1" ht="12.75" x14ac:dyDescent="0.2"/>
    <row r="201" customFormat="1" ht="12.75" x14ac:dyDescent="0.2"/>
    <row r="202" customFormat="1" ht="12.75" x14ac:dyDescent="0.2"/>
    <row r="203" customFormat="1" ht="12.75" x14ac:dyDescent="0.2"/>
    <row r="204" customFormat="1" ht="12.75" x14ac:dyDescent="0.2"/>
    <row r="205" customFormat="1" ht="12.75" x14ac:dyDescent="0.2"/>
    <row r="206" customFormat="1" ht="12.75" x14ac:dyDescent="0.2"/>
    <row r="207" customFormat="1" ht="12.75" x14ac:dyDescent="0.2"/>
    <row r="208" customFormat="1" ht="12.75" x14ac:dyDescent="0.2"/>
    <row r="209" customFormat="1" ht="12.75" x14ac:dyDescent="0.2"/>
    <row r="210" customFormat="1" ht="12.75" x14ac:dyDescent="0.2"/>
    <row r="211" customFormat="1" ht="12.75" x14ac:dyDescent="0.2"/>
    <row r="212" customFormat="1" ht="12.75" x14ac:dyDescent="0.2"/>
    <row r="213" customFormat="1" ht="12.75" x14ac:dyDescent="0.2"/>
    <row r="214" customFormat="1" ht="12.75" x14ac:dyDescent="0.2"/>
    <row r="215" customFormat="1" ht="12.75" x14ac:dyDescent="0.2"/>
    <row r="216" customFormat="1" ht="12.75" x14ac:dyDescent="0.2"/>
    <row r="217" customFormat="1" ht="12.75" x14ac:dyDescent="0.2"/>
    <row r="218" customFormat="1" ht="12.75" x14ac:dyDescent="0.2"/>
    <row r="219" customFormat="1" ht="12.75" x14ac:dyDescent="0.2"/>
    <row r="220" customFormat="1" ht="12.75" x14ac:dyDescent="0.2"/>
    <row r="221" customFormat="1" ht="12.75" x14ac:dyDescent="0.2"/>
    <row r="222" customFormat="1" ht="12.75" x14ac:dyDescent="0.2"/>
    <row r="223" customFormat="1" ht="12.75" x14ac:dyDescent="0.2"/>
    <row r="224" customFormat="1" ht="12.75" x14ac:dyDescent="0.2"/>
    <row r="225" customFormat="1" ht="12.75" x14ac:dyDescent="0.2"/>
    <row r="226" customFormat="1" ht="12.75" x14ac:dyDescent="0.2"/>
    <row r="227" customFormat="1" ht="12.75" x14ac:dyDescent="0.2"/>
    <row r="228" customFormat="1" ht="12.75" x14ac:dyDescent="0.2"/>
    <row r="229" customFormat="1" ht="12.75" x14ac:dyDescent="0.2"/>
    <row r="230" customFormat="1" ht="12.75" x14ac:dyDescent="0.2"/>
    <row r="231" customFormat="1" ht="12.75" x14ac:dyDescent="0.2"/>
    <row r="232" customFormat="1" ht="12.75" x14ac:dyDescent="0.2"/>
    <row r="233" customFormat="1" ht="12.75" x14ac:dyDescent="0.2"/>
    <row r="234" customFormat="1" ht="12.75" x14ac:dyDescent="0.2"/>
    <row r="235" customFormat="1" ht="27.95" customHeight="1" x14ac:dyDescent="0.2"/>
    <row r="236" customFormat="1" ht="66" customHeight="1" x14ac:dyDescent="0.2"/>
    <row r="237" customFormat="1" ht="20.100000000000001" customHeight="1" x14ac:dyDescent="0.2"/>
    <row r="238" customFormat="1" ht="20.100000000000001" customHeight="1" x14ac:dyDescent="0.2"/>
    <row r="239" customFormat="1" ht="20.100000000000001" customHeight="1" x14ac:dyDescent="0.2"/>
    <row r="240" customFormat="1" ht="20.100000000000001" customHeight="1" x14ac:dyDescent="0.2"/>
    <row r="241" customFormat="1" ht="20.100000000000001" customHeight="1" x14ac:dyDescent="0.2"/>
    <row r="242" customFormat="1" ht="20.100000000000001" customHeight="1" x14ac:dyDescent="0.2"/>
    <row r="243" customFormat="1" ht="20.100000000000001" customHeight="1" x14ac:dyDescent="0.2"/>
    <row r="244" customFormat="1" ht="20.100000000000001" customHeight="1" x14ac:dyDescent="0.2"/>
    <row r="245" customFormat="1" ht="20.100000000000001" customHeight="1" x14ac:dyDescent="0.2"/>
    <row r="246" customFormat="1" ht="20.100000000000001" customHeight="1" x14ac:dyDescent="0.2"/>
    <row r="247" customFormat="1" ht="20.100000000000001" customHeight="1" x14ac:dyDescent="0.2"/>
    <row r="248" customFormat="1" ht="20.100000000000001" customHeight="1" x14ac:dyDescent="0.2"/>
    <row r="249" customFormat="1" ht="20.100000000000001" customHeight="1" x14ac:dyDescent="0.2"/>
    <row r="250" customFormat="1" ht="20.100000000000001" customHeight="1" x14ac:dyDescent="0.2"/>
    <row r="251" customFormat="1" ht="20.100000000000001" customHeight="1" x14ac:dyDescent="0.2"/>
    <row r="252" customFormat="1" ht="20.100000000000001" customHeight="1" x14ac:dyDescent="0.2"/>
    <row r="253" customFormat="1" ht="20.100000000000001" customHeight="1" x14ac:dyDescent="0.2"/>
    <row r="254" customFormat="1" ht="20.100000000000001" customHeight="1" x14ac:dyDescent="0.2"/>
    <row r="255" customFormat="1" ht="20.100000000000001" customHeight="1" x14ac:dyDescent="0.2"/>
    <row r="256" customFormat="1" ht="20.100000000000001" customHeight="1" x14ac:dyDescent="0.2"/>
    <row r="257" customFormat="1" ht="20.100000000000001" customHeight="1" x14ac:dyDescent="0.2"/>
    <row r="258" customFormat="1" ht="20.100000000000001" customHeight="1" x14ac:dyDescent="0.2"/>
    <row r="259" customFormat="1" ht="20.100000000000001" customHeight="1" x14ac:dyDescent="0.2"/>
    <row r="260" customFormat="1" ht="20.100000000000001" customHeight="1" x14ac:dyDescent="0.2"/>
    <row r="261" customFormat="1" ht="20.100000000000001" customHeight="1" x14ac:dyDescent="0.2"/>
    <row r="262" customFormat="1" ht="20.100000000000001" customHeight="1" x14ac:dyDescent="0.2"/>
    <row r="263" customFormat="1" ht="20.100000000000001" customHeight="1" x14ac:dyDescent="0.2"/>
    <row r="264" customFormat="1" ht="20.100000000000001" customHeight="1" x14ac:dyDescent="0.2"/>
    <row r="265" customFormat="1" ht="20.100000000000001" customHeight="1" x14ac:dyDescent="0.2"/>
    <row r="266" customFormat="1" ht="20.100000000000001" customHeight="1" x14ac:dyDescent="0.2"/>
    <row r="267" customFormat="1" ht="20.100000000000001" customHeight="1" x14ac:dyDescent="0.2"/>
    <row r="268" customFormat="1" ht="20.100000000000001" customHeight="1" x14ac:dyDescent="0.2"/>
    <row r="269" customFormat="1" ht="20.100000000000001" customHeight="1" x14ac:dyDescent="0.2"/>
    <row r="270" customFormat="1" ht="20.100000000000001" customHeight="1" x14ac:dyDescent="0.2"/>
    <row r="271" customFormat="1" ht="20.100000000000001" customHeight="1" x14ac:dyDescent="0.2"/>
    <row r="272" customFormat="1" ht="20.100000000000001" customHeight="1" x14ac:dyDescent="0.2"/>
    <row r="273" customFormat="1" ht="20.100000000000001" customHeight="1" x14ac:dyDescent="0.2"/>
    <row r="274" customFormat="1" ht="20.100000000000001" customHeight="1" x14ac:dyDescent="0.2"/>
    <row r="275" customFormat="1" ht="20.100000000000001" customHeight="1" x14ac:dyDescent="0.2"/>
    <row r="276" customFormat="1" ht="20.100000000000001" customHeight="1" x14ac:dyDescent="0.2"/>
    <row r="277" customFormat="1" ht="20.100000000000001" customHeight="1" x14ac:dyDescent="0.2"/>
    <row r="278" customFormat="1" ht="20.100000000000001" customHeight="1" x14ac:dyDescent="0.2"/>
    <row r="279" customFormat="1" ht="20.100000000000001" customHeight="1" x14ac:dyDescent="0.2"/>
    <row r="280" customFormat="1" ht="20.100000000000001" customHeight="1" x14ac:dyDescent="0.2"/>
    <row r="281" customFormat="1" ht="20.100000000000001" customHeight="1" x14ac:dyDescent="0.2"/>
    <row r="282" customFormat="1" ht="20.100000000000001" customHeight="1" x14ac:dyDescent="0.2"/>
    <row r="283" customFormat="1" ht="20.100000000000001" customHeight="1" x14ac:dyDescent="0.2"/>
    <row r="284" customFormat="1" ht="20.100000000000001" customHeight="1" x14ac:dyDescent="0.2"/>
    <row r="285" customFormat="1" ht="20.100000000000001" customHeight="1" x14ac:dyDescent="0.2"/>
    <row r="286" customFormat="1" ht="20.100000000000001" customHeight="1" x14ac:dyDescent="0.2"/>
    <row r="287" customFormat="1" ht="20.100000000000001" customHeight="1" x14ac:dyDescent="0.2"/>
    <row r="288" customFormat="1" ht="20.100000000000001" customHeight="1" x14ac:dyDescent="0.2"/>
    <row r="289" customFormat="1" ht="20.100000000000001" customHeight="1" x14ac:dyDescent="0.2"/>
    <row r="290" customFormat="1" ht="20.100000000000001" customHeight="1" x14ac:dyDescent="0.2"/>
    <row r="291" customFormat="1" ht="20.100000000000001" customHeight="1" x14ac:dyDescent="0.2"/>
    <row r="292" customFormat="1" ht="20.100000000000001" customHeight="1" x14ac:dyDescent="0.2"/>
    <row r="293" customFormat="1" ht="20.100000000000001" customHeight="1" x14ac:dyDescent="0.2"/>
    <row r="294" customFormat="1" ht="20.100000000000001" customHeight="1" x14ac:dyDescent="0.2"/>
    <row r="295" customFormat="1" ht="20.100000000000001" customHeight="1" x14ac:dyDescent="0.2"/>
    <row r="296" customFormat="1" ht="20.100000000000001" customHeight="1" x14ac:dyDescent="0.2"/>
    <row r="297" customFormat="1" ht="20.100000000000001" customHeight="1" x14ac:dyDescent="0.2"/>
    <row r="298" customFormat="1" ht="20.100000000000001" customHeight="1" x14ac:dyDescent="0.2"/>
    <row r="299" customFormat="1" ht="20.100000000000001" customHeight="1" x14ac:dyDescent="0.2"/>
    <row r="300" customFormat="1" ht="20.100000000000001" customHeight="1" x14ac:dyDescent="0.2"/>
    <row r="301" customFormat="1" ht="20.100000000000001" customHeight="1" x14ac:dyDescent="0.2"/>
    <row r="302" customFormat="1" ht="20.100000000000001" customHeight="1" x14ac:dyDescent="0.2"/>
    <row r="303" customFormat="1" ht="12.75" x14ac:dyDescent="0.2"/>
    <row r="304" customFormat="1" ht="12.75" x14ac:dyDescent="0.2"/>
    <row r="305" customFormat="1" ht="12.75" x14ac:dyDescent="0.2"/>
  </sheetData>
  <mergeCells count="2">
    <mergeCell ref="C2:E2"/>
    <mergeCell ref="C3:E3"/>
  </mergeCells>
  <printOptions horizontalCentered="1"/>
  <pageMargins left="0.25" right="0.25" top="0.75" bottom="0.75" header="0.3" footer="0.3"/>
  <pageSetup paperSize="9" scale="47" orientation="portrait" r:id="rId1"/>
  <headerFooter>
    <oddFooter>&amp;L&amp;F / 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D4" sqref="D4:E5"/>
    </sheetView>
  </sheetViews>
  <sheetFormatPr baseColWidth="10" defaultColWidth="11.42578125" defaultRowHeight="12.75" x14ac:dyDescent="0.2"/>
  <cols>
    <col min="1" max="1" width="36.85546875" customWidth="1"/>
  </cols>
  <sheetData>
    <row r="1" spans="1:4" ht="16.5" x14ac:dyDescent="0.25">
      <c r="A1" s="4" t="s">
        <v>72</v>
      </c>
    </row>
    <row r="2" spans="1:4" ht="16.5" x14ac:dyDescent="0.25">
      <c r="A2" s="4" t="s">
        <v>75</v>
      </c>
    </row>
    <row r="4" spans="1:4" ht="28.5" x14ac:dyDescent="0.2">
      <c r="A4" s="1" t="s">
        <v>0</v>
      </c>
      <c r="B4" s="7" t="s">
        <v>74</v>
      </c>
      <c r="C4" s="7" t="s">
        <v>76</v>
      </c>
      <c r="D4" s="7" t="s">
        <v>77</v>
      </c>
    </row>
    <row r="5" spans="1:4" ht="14.25" x14ac:dyDescent="0.2">
      <c r="A5" s="1" t="s">
        <v>5</v>
      </c>
      <c r="B5" s="1" t="s">
        <v>73</v>
      </c>
      <c r="C5" s="1" t="s">
        <v>73</v>
      </c>
      <c r="D5" s="1" t="s">
        <v>73</v>
      </c>
    </row>
    <row r="6" spans="1:4" ht="15" x14ac:dyDescent="0.2">
      <c r="A6" s="9" t="s">
        <v>15</v>
      </c>
      <c r="B6" s="5">
        <v>-448847.16057185165</v>
      </c>
      <c r="C6" s="5">
        <v>-477578.3236853907</v>
      </c>
      <c r="D6" s="5">
        <v>-498723.31990915118</v>
      </c>
    </row>
    <row r="7" spans="1:4" ht="15" x14ac:dyDescent="0.2">
      <c r="A7" s="9" t="s">
        <v>41</v>
      </c>
      <c r="B7" s="5">
        <v>-238669.50628802853</v>
      </c>
      <c r="C7" s="8"/>
      <c r="D7" s="8"/>
    </row>
    <row r="8" spans="1:4" ht="15" x14ac:dyDescent="0.2">
      <c r="A8" s="9" t="s">
        <v>42</v>
      </c>
      <c r="B8" s="5">
        <v>-870515.21355643997</v>
      </c>
      <c r="C8" s="5">
        <v>-896294.32718629437</v>
      </c>
      <c r="D8" s="5">
        <v>-934368.19137931487</v>
      </c>
    </row>
    <row r="9" spans="1:4" ht="15" x14ac:dyDescent="0.2">
      <c r="A9" s="9" t="s">
        <v>43</v>
      </c>
      <c r="B9" s="5">
        <v>-40606.015146193895</v>
      </c>
      <c r="C9" s="5">
        <v>-43589.477698576804</v>
      </c>
      <c r="D9" s="5">
        <v>-48224.949194545086</v>
      </c>
    </row>
    <row r="10" spans="1:4" ht="15" x14ac:dyDescent="0.2">
      <c r="A10" s="9" t="s">
        <v>44</v>
      </c>
      <c r="B10" s="5">
        <v>-902217.72417623585</v>
      </c>
      <c r="C10" s="5">
        <v>-944498.77650802583</v>
      </c>
      <c r="D10" s="5">
        <v>-993354.46928680094</v>
      </c>
    </row>
    <row r="11" spans="1:4" ht="15" x14ac:dyDescent="0.2">
      <c r="A11" s="9" t="s">
        <v>45</v>
      </c>
      <c r="B11" s="5">
        <v>-1639.4964550840668</v>
      </c>
      <c r="C11" s="8"/>
      <c r="D11" s="8"/>
    </row>
    <row r="12" spans="1:4" ht="15" x14ac:dyDescent="0.2">
      <c r="A12" s="9" t="s">
        <v>46</v>
      </c>
      <c r="B12" s="5">
        <v>-316590.21433327551</v>
      </c>
      <c r="C12" s="5">
        <v>-345813.93057428411</v>
      </c>
      <c r="D12" s="5">
        <v>-352791.06332641334</v>
      </c>
    </row>
    <row r="13" spans="1:4" ht="15" x14ac:dyDescent="0.2">
      <c r="A13" s="9" t="s">
        <v>47</v>
      </c>
      <c r="B13" s="5">
        <v>-98978.67769628996</v>
      </c>
      <c r="C13" s="5">
        <v>-96919.292028117256</v>
      </c>
      <c r="D13" s="5">
        <v>-125986.99723997868</v>
      </c>
    </row>
    <row r="14" spans="1:4" ht="15" x14ac:dyDescent="0.2">
      <c r="A14" s="9" t="s">
        <v>48</v>
      </c>
      <c r="B14" s="5">
        <v>-148231.52995515041</v>
      </c>
      <c r="C14" s="5">
        <v>-157173.75076753928</v>
      </c>
      <c r="D14" s="5">
        <v>-167396.58239223555</v>
      </c>
    </row>
    <row r="15" spans="1:4" ht="15" x14ac:dyDescent="0.2">
      <c r="A15" s="9" t="s">
        <v>49</v>
      </c>
      <c r="B15" s="5">
        <v>-1197161.9190837257</v>
      </c>
      <c r="C15" s="5">
        <v>-1148257.6571443812</v>
      </c>
      <c r="D15" s="5">
        <v>-798644.45918968215</v>
      </c>
    </row>
    <row r="16" spans="1:4" ht="15" x14ac:dyDescent="0.2">
      <c r="A16" s="9" t="s">
        <v>50</v>
      </c>
      <c r="B16" s="5">
        <v>-2895079.4514735779</v>
      </c>
      <c r="C16" s="5">
        <v>-2966549.3243755447</v>
      </c>
      <c r="D16" s="5">
        <v>-3077623.2681613392</v>
      </c>
    </row>
    <row r="17" spans="1:4" ht="15" x14ac:dyDescent="0.2">
      <c r="A17" s="9" t="s">
        <v>51</v>
      </c>
      <c r="B17" s="5">
        <v>-788592.8673922806</v>
      </c>
      <c r="C17" s="5">
        <v>-776530.57226945029</v>
      </c>
      <c r="D17" s="5">
        <v>-754075.0575749547</v>
      </c>
    </row>
    <row r="18" spans="1:4" ht="15" x14ac:dyDescent="0.2">
      <c r="A18" s="9" t="s">
        <v>52</v>
      </c>
      <c r="B18" s="5">
        <v>-222376.53566165228</v>
      </c>
      <c r="C18" s="5">
        <v>-244373.02227490523</v>
      </c>
      <c r="D18" s="8"/>
    </row>
    <row r="19" spans="1:4" ht="15" x14ac:dyDescent="0.2">
      <c r="A19" s="9" t="s">
        <v>53</v>
      </c>
      <c r="B19" s="5">
        <v>-128084.59527026594</v>
      </c>
      <c r="C19" s="5">
        <v>-119559.06390350781</v>
      </c>
      <c r="D19" s="5">
        <v>-135002.50389161299</v>
      </c>
    </row>
    <row r="20" spans="1:4" ht="15" x14ac:dyDescent="0.2">
      <c r="A20" s="9" t="s">
        <v>54</v>
      </c>
      <c r="B20" s="5">
        <v>-35518.435560859973</v>
      </c>
      <c r="C20" s="5">
        <v>-102754.63884098844</v>
      </c>
      <c r="D20" s="5">
        <v>-129039.8609044395</v>
      </c>
    </row>
    <row r="21" spans="1:4" ht="15" x14ac:dyDescent="0.2">
      <c r="A21" s="9" t="s">
        <v>55</v>
      </c>
      <c r="B21" s="5">
        <v>-165017.24503174634</v>
      </c>
      <c r="C21" s="5">
        <v>-168374.25364946009</v>
      </c>
      <c r="D21" s="5">
        <v>-173314.9175545586</v>
      </c>
    </row>
    <row r="22" spans="1:4" ht="15" x14ac:dyDescent="0.2">
      <c r="A22" s="9" t="s">
        <v>56</v>
      </c>
      <c r="B22" s="5">
        <v>-61897.786673112874</v>
      </c>
      <c r="C22" s="5">
        <v>-71615.33958353044</v>
      </c>
      <c r="D22" s="5">
        <v>-82756.07938231538</v>
      </c>
    </row>
    <row r="23" spans="1:4" ht="15" x14ac:dyDescent="0.2">
      <c r="A23" s="9" t="s">
        <v>57</v>
      </c>
      <c r="B23" s="5">
        <v>-67735.99755497642</v>
      </c>
      <c r="C23" s="5">
        <v>-74985.460224599781</v>
      </c>
      <c r="D23" s="5">
        <v>-83586.766934060433</v>
      </c>
    </row>
    <row r="24" spans="1:4" ht="15" x14ac:dyDescent="0.2">
      <c r="A24" s="9" t="s">
        <v>58</v>
      </c>
      <c r="B24" s="8"/>
      <c r="C24" s="8"/>
      <c r="D24" s="5">
        <v>-30791.084618664048</v>
      </c>
    </row>
    <row r="25" spans="1:4" ht="15" x14ac:dyDescent="0.2">
      <c r="A25" s="9" t="s">
        <v>59</v>
      </c>
      <c r="B25" s="5">
        <v>-677460.9519399252</v>
      </c>
      <c r="C25" s="5">
        <v>-543687.95730886969</v>
      </c>
      <c r="D25" s="5">
        <v>-505500.52801507793</v>
      </c>
    </row>
    <row r="26" spans="1:4" ht="15" x14ac:dyDescent="0.2">
      <c r="A26" s="9" t="s">
        <v>60</v>
      </c>
      <c r="B26" s="5">
        <v>-19737.479089706991</v>
      </c>
      <c r="C26" s="5">
        <v>-38662.378435239159</v>
      </c>
      <c r="D26" s="5">
        <v>-59111.059062848668</v>
      </c>
    </row>
    <row r="27" spans="1:4" ht="15" x14ac:dyDescent="0.2">
      <c r="A27" s="9" t="s">
        <v>61</v>
      </c>
      <c r="B27" s="5">
        <v>-80040.439326577442</v>
      </c>
      <c r="C27" s="5">
        <v>-28447.631772115885</v>
      </c>
      <c r="D27" s="5">
        <v>-20583.181399968627</v>
      </c>
    </row>
    <row r="28" spans="1:4" ht="15" x14ac:dyDescent="0.2">
      <c r="A28" s="9" t="s">
        <v>63</v>
      </c>
      <c r="B28" s="5">
        <v>-1031345.5892912201</v>
      </c>
      <c r="C28" s="5">
        <v>-1338121.6588640246</v>
      </c>
      <c r="D28" s="5">
        <v>-1475253.6675045104</v>
      </c>
    </row>
    <row r="29" spans="1:4" ht="15" x14ac:dyDescent="0.2">
      <c r="A29" s="9" t="s">
        <v>64</v>
      </c>
      <c r="B29" s="5">
        <v>-4614116.1229975279</v>
      </c>
      <c r="C29" s="5">
        <v>-4643064.1562891342</v>
      </c>
      <c r="D29" s="5">
        <v>-4772770.9885952771</v>
      </c>
    </row>
    <row r="30" spans="1:4" ht="15" x14ac:dyDescent="0.2">
      <c r="A30" s="9" t="s">
        <v>65</v>
      </c>
      <c r="B30" s="5">
        <v>-2142530.4217062127</v>
      </c>
      <c r="C30" s="5">
        <v>-2409002.4823286994</v>
      </c>
      <c r="D30" s="5">
        <v>-3432589.8396171643</v>
      </c>
    </row>
    <row r="31" spans="1:4" ht="15" x14ac:dyDescent="0.2">
      <c r="A31" s="9" t="s">
        <v>66</v>
      </c>
      <c r="B31" s="5">
        <v>-4143127.0006347992</v>
      </c>
      <c r="C31" s="5">
        <v>-5596737.5915966444</v>
      </c>
      <c r="D31" s="5">
        <v>-6109054.0290282583</v>
      </c>
    </row>
    <row r="32" spans="1:4" ht="15" x14ac:dyDescent="0.2">
      <c r="A32" s="9" t="s">
        <v>67</v>
      </c>
      <c r="B32" s="5">
        <v>-2149428.1542947711</v>
      </c>
      <c r="C32" s="5">
        <v>-2393710.1300559435</v>
      </c>
      <c r="D32" s="5">
        <v>-2960573.4447236313</v>
      </c>
    </row>
    <row r="33" spans="1:4" ht="15" x14ac:dyDescent="0.2">
      <c r="A33" s="9" t="s">
        <v>68</v>
      </c>
      <c r="B33" s="5">
        <v>-66839.398747067185</v>
      </c>
      <c r="C33" s="8"/>
      <c r="D33" s="8"/>
    </row>
    <row r="34" spans="1:4" ht="15" x14ac:dyDescent="0.2">
      <c r="A34" s="9" t="s">
        <v>69</v>
      </c>
      <c r="B34" s="5">
        <v>-558166.16772422066</v>
      </c>
      <c r="C34" s="5">
        <v>-368013.84377910395</v>
      </c>
      <c r="D34" s="5">
        <v>-606736.71437476773</v>
      </c>
    </row>
    <row r="35" spans="1:4" ht="15" x14ac:dyDescent="0.2">
      <c r="A35" s="9" t="s">
        <v>70</v>
      </c>
      <c r="B35" s="5">
        <v>-31504.179337871381</v>
      </c>
      <c r="C35" s="5">
        <v>-24822.993896495555</v>
      </c>
      <c r="D35" s="8"/>
    </row>
    <row r="36" spans="1:4" ht="15" x14ac:dyDescent="0.2">
      <c r="A36" s="9" t="s">
        <v>71</v>
      </c>
      <c r="B36" s="5">
        <v>-8296.2895954443575</v>
      </c>
      <c r="C36" s="8"/>
      <c r="D36" s="8"/>
    </row>
    <row r="37" spans="1:4" ht="15" x14ac:dyDescent="0.2">
      <c r="A37" s="3" t="s">
        <v>4</v>
      </c>
      <c r="B37" s="6">
        <v>-24150352.566566098</v>
      </c>
      <c r="C37" s="6">
        <v>-26019138.035040863</v>
      </c>
      <c r="D37" s="6">
        <v>-28327853.023261566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opLeftCell="A33" workbookViewId="0">
      <selection activeCell="D4" sqref="D4:E5"/>
    </sheetView>
  </sheetViews>
  <sheetFormatPr baseColWidth="10" defaultColWidth="11.42578125" defaultRowHeight="12.75" x14ac:dyDescent="0.2"/>
  <cols>
    <col min="1" max="1" width="33.28515625" customWidth="1"/>
    <col min="2" max="2" width="11.42578125" customWidth="1"/>
    <col min="4" max="4" width="25.5703125" bestFit="1" customWidth="1"/>
  </cols>
  <sheetData>
    <row r="1" spans="1:5" ht="16.5" x14ac:dyDescent="0.25">
      <c r="A1" s="10" t="s">
        <v>78</v>
      </c>
    </row>
    <row r="2" spans="1:5" ht="16.5" x14ac:dyDescent="0.25">
      <c r="A2" s="10" t="s">
        <v>79</v>
      </c>
    </row>
    <row r="3" spans="1:5" ht="16.5" x14ac:dyDescent="0.25">
      <c r="A3" s="10" t="s">
        <v>80</v>
      </c>
    </row>
    <row r="4" spans="1:5" ht="16.5" x14ac:dyDescent="0.25">
      <c r="A4" s="10" t="s">
        <v>86</v>
      </c>
    </row>
    <row r="6" spans="1:5" ht="14.25" x14ac:dyDescent="0.2">
      <c r="A6" s="1" t="s">
        <v>81</v>
      </c>
      <c r="B6" s="162" t="s">
        <v>82</v>
      </c>
      <c r="C6" s="162"/>
      <c r="D6" s="162"/>
      <c r="E6" s="162"/>
    </row>
    <row r="7" spans="1:5" ht="15" x14ac:dyDescent="0.2">
      <c r="A7" s="1" t="s">
        <v>5</v>
      </c>
      <c r="B7" s="2" t="s">
        <v>4</v>
      </c>
      <c r="C7" s="1" t="s">
        <v>83</v>
      </c>
      <c r="D7" s="1" t="s">
        <v>84</v>
      </c>
      <c r="E7" s="1" t="s">
        <v>85</v>
      </c>
    </row>
    <row r="8" spans="1:5" ht="15" x14ac:dyDescent="0.2">
      <c r="A8" s="11" t="s">
        <v>6</v>
      </c>
      <c r="B8" s="12">
        <v>13180515.473427003</v>
      </c>
      <c r="C8" s="6">
        <v>3754387.5142980018</v>
      </c>
      <c r="D8" s="6">
        <v>6355103.0763640003</v>
      </c>
      <c r="E8" s="6">
        <v>3071024.8827650007</v>
      </c>
    </row>
    <row r="9" spans="1:5" ht="15" x14ac:dyDescent="0.2">
      <c r="A9" s="11" t="s">
        <v>7</v>
      </c>
      <c r="B9" s="12">
        <v>1922645.1759219998</v>
      </c>
      <c r="C9" s="6">
        <v>434963.1345530001</v>
      </c>
      <c r="D9" s="6">
        <v>521773.15607000003</v>
      </c>
      <c r="E9" s="6">
        <v>965908.88529899984</v>
      </c>
    </row>
    <row r="10" spans="1:5" ht="15" x14ac:dyDescent="0.2">
      <c r="A10" s="11" t="s">
        <v>8</v>
      </c>
      <c r="B10" s="12">
        <v>2632495.2294079992</v>
      </c>
      <c r="C10" s="6">
        <v>381346.70507500001</v>
      </c>
      <c r="D10" s="6">
        <v>1325509.4438709992</v>
      </c>
      <c r="E10" s="6">
        <v>925639.08046199998</v>
      </c>
    </row>
    <row r="11" spans="1:5" ht="15" x14ac:dyDescent="0.2">
      <c r="A11" s="11" t="s">
        <v>9</v>
      </c>
      <c r="B11" s="12">
        <v>1846688.2976269999</v>
      </c>
      <c r="C11" s="6">
        <v>1473876.9278869999</v>
      </c>
      <c r="D11" s="6">
        <v>176211.90077899999</v>
      </c>
      <c r="E11" s="6">
        <v>196599.46896100001</v>
      </c>
    </row>
    <row r="12" spans="1:5" ht="15" x14ac:dyDescent="0.2">
      <c r="A12" s="11" t="s">
        <v>10</v>
      </c>
      <c r="B12" s="12">
        <v>1337840.4411800001</v>
      </c>
      <c r="C12" s="6">
        <v>606372.59717299999</v>
      </c>
      <c r="D12" s="6">
        <v>212268.40441599998</v>
      </c>
      <c r="E12" s="6">
        <v>519199.43959100003</v>
      </c>
    </row>
    <row r="13" spans="1:5" ht="15" x14ac:dyDescent="0.2">
      <c r="A13" s="11" t="s">
        <v>11</v>
      </c>
      <c r="B13" s="12">
        <v>9473303.6450009979</v>
      </c>
      <c r="C13" s="6">
        <v>3268357.9119469998</v>
      </c>
      <c r="D13" s="6">
        <v>3816266.7477539992</v>
      </c>
      <c r="E13" s="6">
        <v>2388678.9852999998</v>
      </c>
    </row>
    <row r="14" spans="1:5" ht="15" x14ac:dyDescent="0.2">
      <c r="A14" s="11" t="s">
        <v>12</v>
      </c>
      <c r="B14" s="12">
        <v>5270572.0418889998</v>
      </c>
      <c r="C14" s="6">
        <v>903012.63045999967</v>
      </c>
      <c r="D14" s="6">
        <v>1146586.469296</v>
      </c>
      <c r="E14" s="6">
        <v>3220972.9421330001</v>
      </c>
    </row>
    <row r="15" spans="1:5" ht="15" x14ac:dyDescent="0.2">
      <c r="A15" s="11" t="s">
        <v>13</v>
      </c>
      <c r="B15" s="12">
        <v>16044222.85558</v>
      </c>
      <c r="C15" s="6">
        <v>3023952.6407400006</v>
      </c>
      <c r="D15" s="6">
        <v>7566951.8897600016</v>
      </c>
      <c r="E15" s="6">
        <v>5453318.325079998</v>
      </c>
    </row>
    <row r="16" spans="1:5" ht="15" x14ac:dyDescent="0.2">
      <c r="A16" s="11" t="s">
        <v>14</v>
      </c>
      <c r="B16" s="12">
        <v>3782287.6735040005</v>
      </c>
      <c r="C16" s="6">
        <v>1444226.0865920004</v>
      </c>
      <c r="D16" s="6">
        <v>933463.32928399998</v>
      </c>
      <c r="E16" s="6">
        <v>1404598.2576280003</v>
      </c>
    </row>
    <row r="17" spans="1:5" ht="15" x14ac:dyDescent="0.2">
      <c r="A17" s="11" t="s">
        <v>15</v>
      </c>
      <c r="B17" s="12">
        <v>2108479.0800600001</v>
      </c>
      <c r="C17" s="6">
        <v>869048.7659019999</v>
      </c>
      <c r="D17" s="6">
        <v>760066.99595600006</v>
      </c>
      <c r="E17" s="6">
        <v>479363.31820200005</v>
      </c>
    </row>
    <row r="18" spans="1:5" ht="15" x14ac:dyDescent="0.2">
      <c r="A18" s="11" t="s">
        <v>16</v>
      </c>
      <c r="B18" s="12">
        <v>1988487.5964210001</v>
      </c>
      <c r="C18" s="6">
        <v>302672.80185499997</v>
      </c>
      <c r="D18" s="6">
        <v>1086479.6979140001</v>
      </c>
      <c r="E18" s="6">
        <v>599335.09665200009</v>
      </c>
    </row>
    <row r="19" spans="1:5" ht="15" x14ac:dyDescent="0.2">
      <c r="A19" s="11" t="s">
        <v>17</v>
      </c>
      <c r="B19" s="12">
        <v>17758744.106137998</v>
      </c>
      <c r="C19" s="6">
        <v>4393273.7508619996</v>
      </c>
      <c r="D19" s="6">
        <v>4791040.3533859989</v>
      </c>
      <c r="E19" s="6">
        <v>8574430.0018899981</v>
      </c>
    </row>
    <row r="20" spans="1:5" ht="15" x14ac:dyDescent="0.2">
      <c r="A20" s="11" t="s">
        <v>18</v>
      </c>
      <c r="B20" s="12">
        <v>8901051.0506139994</v>
      </c>
      <c r="C20" s="6">
        <v>3306494.050758</v>
      </c>
      <c r="D20" s="6">
        <v>3206321.5340849999</v>
      </c>
      <c r="E20" s="6">
        <v>2388235.4657709994</v>
      </c>
    </row>
    <row r="21" spans="1:5" ht="15" x14ac:dyDescent="0.2">
      <c r="A21" s="11" t="s">
        <v>19</v>
      </c>
      <c r="B21" s="12">
        <v>1373663.9309830002</v>
      </c>
      <c r="C21" s="6">
        <v>850145.88952299976</v>
      </c>
      <c r="D21" s="6">
        <v>308826.01232400018</v>
      </c>
      <c r="E21" s="6">
        <v>214692.02913600014</v>
      </c>
    </row>
    <row r="22" spans="1:5" ht="15" x14ac:dyDescent="0.2">
      <c r="A22" s="11" t="s">
        <v>20</v>
      </c>
      <c r="B22" s="12">
        <v>3172372.1327669993</v>
      </c>
      <c r="C22" s="6">
        <v>1612168.6597760001</v>
      </c>
      <c r="D22" s="6">
        <v>817162.67309499986</v>
      </c>
      <c r="E22" s="6">
        <v>743040.7998959996</v>
      </c>
    </row>
    <row r="23" spans="1:5" ht="15" x14ac:dyDescent="0.2">
      <c r="A23" s="11" t="s">
        <v>21</v>
      </c>
      <c r="B23" s="12">
        <v>11784178.481437594</v>
      </c>
      <c r="C23" s="6">
        <v>4188703.390498403</v>
      </c>
      <c r="D23" s="6">
        <v>3624433.3955406104</v>
      </c>
      <c r="E23" s="6">
        <v>3971041.6953985807</v>
      </c>
    </row>
    <row r="24" spans="1:5" ht="15" x14ac:dyDescent="0.2">
      <c r="A24" s="11" t="s">
        <v>22</v>
      </c>
      <c r="B24" s="12">
        <v>10681344.083398001</v>
      </c>
      <c r="C24" s="6">
        <v>4648308.9994140016</v>
      </c>
      <c r="D24" s="6">
        <v>3505186.5955549986</v>
      </c>
      <c r="E24" s="6">
        <v>2527848.4884290006</v>
      </c>
    </row>
    <row r="25" spans="1:5" ht="15" x14ac:dyDescent="0.2">
      <c r="A25" s="11" t="s">
        <v>23</v>
      </c>
      <c r="B25" s="12">
        <v>133773060.43729499</v>
      </c>
      <c r="C25" s="6">
        <v>32191593.764750008</v>
      </c>
      <c r="D25" s="6">
        <v>54294946.245174989</v>
      </c>
      <c r="E25" s="6">
        <v>47286520.427370004</v>
      </c>
    </row>
    <row r="26" spans="1:5" ht="15" x14ac:dyDescent="0.2">
      <c r="A26" s="11" t="s">
        <v>24</v>
      </c>
      <c r="B26" s="12">
        <v>2697366.1956640016</v>
      </c>
      <c r="C26" s="6">
        <v>955202.47246800037</v>
      </c>
      <c r="D26" s="6">
        <v>411203.45414199983</v>
      </c>
      <c r="E26" s="6">
        <v>1330960.2690540012</v>
      </c>
    </row>
    <row r="27" spans="1:5" ht="15" x14ac:dyDescent="0.2">
      <c r="A27" s="11" t="s">
        <v>25</v>
      </c>
      <c r="B27" s="12">
        <v>4532692.6716389991</v>
      </c>
      <c r="C27" s="6">
        <v>1500963.4579919996</v>
      </c>
      <c r="D27" s="6">
        <v>1898781.1622299999</v>
      </c>
      <c r="E27" s="6">
        <v>1132948.0514170001</v>
      </c>
    </row>
    <row r="28" spans="1:5" ht="15" x14ac:dyDescent="0.2">
      <c r="A28" s="11" t="s">
        <v>26</v>
      </c>
      <c r="B28" s="12">
        <v>4854769.0271430016</v>
      </c>
      <c r="C28" s="6">
        <v>2629946.5309100007</v>
      </c>
      <c r="D28" s="6">
        <v>1061064.2230140006</v>
      </c>
      <c r="E28" s="6">
        <v>1163758.2732190003</v>
      </c>
    </row>
    <row r="29" spans="1:5" ht="15" x14ac:dyDescent="0.2">
      <c r="A29" s="11" t="s">
        <v>27</v>
      </c>
      <c r="B29" s="12">
        <v>7858038.7125759982</v>
      </c>
      <c r="C29" s="6">
        <v>2819799.0239979997</v>
      </c>
      <c r="D29" s="6">
        <v>2910905.0360999992</v>
      </c>
      <c r="E29" s="6">
        <v>2127334.6524779988</v>
      </c>
    </row>
    <row r="30" spans="1:5" ht="15" x14ac:dyDescent="0.2">
      <c r="A30" s="11" t="s">
        <v>28</v>
      </c>
      <c r="B30" s="12">
        <v>1185476.7677119998</v>
      </c>
      <c r="C30" s="6">
        <v>483553.848964</v>
      </c>
      <c r="D30" s="6">
        <v>270693.52816299995</v>
      </c>
      <c r="E30" s="6">
        <v>431229.39058500004</v>
      </c>
    </row>
    <row r="31" spans="1:5" ht="15" x14ac:dyDescent="0.2">
      <c r="A31" s="11" t="s">
        <v>29</v>
      </c>
      <c r="B31" s="12">
        <v>7014711.0484279962</v>
      </c>
      <c r="C31" s="6">
        <v>4026248.9442749973</v>
      </c>
      <c r="D31" s="6">
        <v>1435724.5726690001</v>
      </c>
      <c r="E31" s="6">
        <v>1552737.5314839985</v>
      </c>
    </row>
    <row r="32" spans="1:5" ht="15" x14ac:dyDescent="0.2">
      <c r="A32" s="11" t="s">
        <v>30</v>
      </c>
      <c r="B32" s="12">
        <v>3518445.5302460017</v>
      </c>
      <c r="C32" s="6">
        <v>1789441.5132150005</v>
      </c>
      <c r="D32" s="6">
        <v>588449.01657400012</v>
      </c>
      <c r="E32" s="6">
        <v>1140555.0004570007</v>
      </c>
    </row>
    <row r="33" spans="1:5" ht="15" x14ac:dyDescent="0.2">
      <c r="A33" s="11" t="s">
        <v>31</v>
      </c>
      <c r="B33" s="12">
        <v>1661386.3545660002</v>
      </c>
      <c r="C33" s="6">
        <v>375933.43047200039</v>
      </c>
      <c r="D33" s="6">
        <v>172322.85585999995</v>
      </c>
      <c r="E33" s="6">
        <v>1113130.0682339999</v>
      </c>
    </row>
    <row r="34" spans="1:5" ht="15" x14ac:dyDescent="0.2">
      <c r="A34" s="11" t="s">
        <v>32</v>
      </c>
      <c r="B34" s="12">
        <v>1593119.7625249997</v>
      </c>
      <c r="C34" s="6">
        <v>851923.05642599973</v>
      </c>
      <c r="D34" s="6">
        <v>437725.20916900021</v>
      </c>
      <c r="E34" s="6">
        <v>303471.49692999979</v>
      </c>
    </row>
    <row r="35" spans="1:5" ht="15" x14ac:dyDescent="0.2">
      <c r="A35" s="11" t="s">
        <v>33</v>
      </c>
      <c r="B35" s="12">
        <v>5977709.7269658092</v>
      </c>
      <c r="C35" s="6">
        <v>2372660.8701057867</v>
      </c>
      <c r="D35" s="6">
        <v>1624294.9973292265</v>
      </c>
      <c r="E35" s="6">
        <v>1980753.8595307961</v>
      </c>
    </row>
    <row r="36" spans="1:5" ht="15" x14ac:dyDescent="0.2">
      <c r="A36" s="11" t="s">
        <v>34</v>
      </c>
      <c r="B36" s="12">
        <v>3643369.7778360005</v>
      </c>
      <c r="C36" s="6">
        <v>1725796.832012001</v>
      </c>
      <c r="D36" s="6">
        <v>637716.02746499993</v>
      </c>
      <c r="E36" s="6">
        <v>1279856.918359</v>
      </c>
    </row>
    <row r="37" spans="1:5" ht="15" x14ac:dyDescent="0.2">
      <c r="A37" s="11" t="s">
        <v>35</v>
      </c>
      <c r="B37" s="12">
        <v>376980.67863400007</v>
      </c>
      <c r="C37" s="6">
        <v>127962.49603299997</v>
      </c>
      <c r="D37" s="6">
        <v>247089.43564800007</v>
      </c>
      <c r="E37" s="6">
        <v>1928.7469530000005</v>
      </c>
    </row>
    <row r="38" spans="1:5" ht="15" x14ac:dyDescent="0.2">
      <c r="A38" s="11" t="s">
        <v>36</v>
      </c>
      <c r="B38" s="12">
        <v>1770515.5862870004</v>
      </c>
      <c r="C38" s="6">
        <v>680084.4102690008</v>
      </c>
      <c r="D38" s="6">
        <v>521924.22717300017</v>
      </c>
      <c r="E38" s="6">
        <v>568506.94884499954</v>
      </c>
    </row>
    <row r="39" spans="1:5" ht="15" x14ac:dyDescent="0.2">
      <c r="A39" s="11" t="s">
        <v>37</v>
      </c>
      <c r="B39" s="12">
        <v>4838180.2613289999</v>
      </c>
      <c r="C39" s="6">
        <v>1874718.024176999</v>
      </c>
      <c r="D39" s="6">
        <v>1051439.0231650004</v>
      </c>
      <c r="E39" s="6">
        <v>1912023.2139870003</v>
      </c>
    </row>
    <row r="40" spans="1:5" ht="15" x14ac:dyDescent="0.2">
      <c r="A40" s="11" t="s">
        <v>38</v>
      </c>
      <c r="B40" s="12">
        <v>5094514.9338910012</v>
      </c>
      <c r="C40" s="6">
        <v>2015055.0363009986</v>
      </c>
      <c r="D40" s="6">
        <v>1473141.9647390018</v>
      </c>
      <c r="E40" s="6">
        <v>1606317.9328510009</v>
      </c>
    </row>
    <row r="41" spans="1:5" ht="15" x14ac:dyDescent="0.2">
      <c r="A41" s="11" t="s">
        <v>39</v>
      </c>
      <c r="B41" s="12">
        <v>3681045.0831039953</v>
      </c>
      <c r="C41" s="6">
        <v>1359250.7676519987</v>
      </c>
      <c r="D41" s="6">
        <v>1287161.9062479979</v>
      </c>
      <c r="E41" s="6">
        <v>1034632.4092039989</v>
      </c>
    </row>
    <row r="42" spans="1:5" ht="15" x14ac:dyDescent="0.2">
      <c r="A42" s="11" t="s">
        <v>40</v>
      </c>
      <c r="B42" s="12">
        <v>2066629.4906310004</v>
      </c>
      <c r="C42" s="6">
        <v>596204.84025100048</v>
      </c>
      <c r="D42" s="6">
        <v>407526.31332600006</v>
      </c>
      <c r="E42" s="6">
        <v>1062898.3370539998</v>
      </c>
    </row>
    <row r="43" spans="1:5" ht="15" x14ac:dyDescent="0.2">
      <c r="A43" s="11" t="s">
        <v>41</v>
      </c>
      <c r="B43" s="12">
        <v>2332884.8891520002</v>
      </c>
      <c r="C43" s="6">
        <v>139261.94929499994</v>
      </c>
      <c r="D43" s="6">
        <v>1888785.8844670001</v>
      </c>
      <c r="E43" s="6">
        <v>304837.05538999999</v>
      </c>
    </row>
    <row r="44" spans="1:5" ht="15" x14ac:dyDescent="0.2">
      <c r="A44" s="11" t="s">
        <v>42</v>
      </c>
      <c r="B44" s="12">
        <v>2331870.2982630008</v>
      </c>
      <c r="C44" s="6">
        <v>2267334.5212310008</v>
      </c>
      <c r="D44" s="6">
        <v>59024.541946000005</v>
      </c>
      <c r="E44" s="6">
        <v>5511.2350859999997</v>
      </c>
    </row>
    <row r="45" spans="1:5" ht="15" x14ac:dyDescent="0.2">
      <c r="A45" s="11" t="s">
        <v>43</v>
      </c>
      <c r="B45" s="12">
        <v>1827741.8809399998</v>
      </c>
      <c r="C45" s="6">
        <v>80312.822716000024</v>
      </c>
      <c r="D45" s="6">
        <v>10188.079750000001</v>
      </c>
      <c r="E45" s="6">
        <v>1737240.9784739998</v>
      </c>
    </row>
    <row r="46" spans="1:5" ht="15" x14ac:dyDescent="0.2">
      <c r="A46" s="11" t="s">
        <v>44</v>
      </c>
      <c r="B46" s="12">
        <v>1050894.881611</v>
      </c>
      <c r="C46" s="6">
        <v>674056.83469900023</v>
      </c>
      <c r="D46" s="6">
        <v>260872.62761899995</v>
      </c>
      <c r="E46" s="6">
        <v>115965.419293</v>
      </c>
    </row>
    <row r="47" spans="1:5" ht="15" x14ac:dyDescent="0.2">
      <c r="A47" s="11" t="s">
        <v>45</v>
      </c>
      <c r="B47" s="12">
        <v>29254358.007624</v>
      </c>
      <c r="C47" s="6">
        <v>18464496.923853997</v>
      </c>
      <c r="D47" s="6">
        <v>9126807.9536300022</v>
      </c>
      <c r="E47" s="6">
        <v>1663053.1301399998</v>
      </c>
    </row>
    <row r="48" spans="1:5" ht="15" x14ac:dyDescent="0.2">
      <c r="A48" s="11" t="s">
        <v>46</v>
      </c>
      <c r="B48" s="12">
        <v>1235642.046296</v>
      </c>
      <c r="C48" s="6">
        <v>339599.12096599996</v>
      </c>
      <c r="D48" s="6">
        <v>773758.01322999992</v>
      </c>
      <c r="E48" s="6">
        <v>122284.9121</v>
      </c>
    </row>
    <row r="49" spans="1:5" ht="15" x14ac:dyDescent="0.2">
      <c r="A49" s="11" t="s">
        <v>47</v>
      </c>
      <c r="B49" s="12">
        <v>5318531.4662729995</v>
      </c>
      <c r="C49" s="6">
        <v>4450945.2120429985</v>
      </c>
      <c r="D49" s="6">
        <v>816901.24881700007</v>
      </c>
      <c r="E49" s="6">
        <v>50685.005413000014</v>
      </c>
    </row>
    <row r="50" spans="1:5" ht="15" x14ac:dyDescent="0.2">
      <c r="A50" s="11" t="s">
        <v>48</v>
      </c>
      <c r="B50" s="12">
        <v>471490.5787539999</v>
      </c>
      <c r="C50" s="6">
        <v>164306.16184399996</v>
      </c>
      <c r="D50" s="6">
        <v>104075.21888</v>
      </c>
      <c r="E50" s="6">
        <v>203109.19802999997</v>
      </c>
    </row>
    <row r="51" spans="1:5" ht="15" x14ac:dyDescent="0.2">
      <c r="A51" s="11" t="s">
        <v>49</v>
      </c>
      <c r="B51" s="12">
        <v>24768759.345321</v>
      </c>
      <c r="C51" s="6">
        <v>2117304.7805369999</v>
      </c>
      <c r="D51" s="6">
        <v>4193924.7199750002</v>
      </c>
      <c r="E51" s="6">
        <v>18457529.844808999</v>
      </c>
    </row>
    <row r="52" spans="1:5" ht="15" x14ac:dyDescent="0.2">
      <c r="A52" s="11" t="s">
        <v>50</v>
      </c>
      <c r="B52" s="12">
        <v>8578504.7614410017</v>
      </c>
      <c r="C52" s="6">
        <v>3579817.9142690012</v>
      </c>
      <c r="D52" s="6">
        <v>2963764.821246</v>
      </c>
      <c r="E52" s="6">
        <v>2034922.0259260007</v>
      </c>
    </row>
    <row r="53" spans="1:5" ht="15" x14ac:dyDescent="0.2">
      <c r="A53" s="11" t="s">
        <v>51</v>
      </c>
      <c r="B53" s="12">
        <v>8088045.0394009994</v>
      </c>
      <c r="C53" s="6">
        <v>280891.94901100005</v>
      </c>
      <c r="D53" s="6">
        <v>2716225.462022</v>
      </c>
      <c r="E53" s="6">
        <v>5090927.6283679996</v>
      </c>
    </row>
    <row r="54" spans="1:5" ht="15" x14ac:dyDescent="0.2">
      <c r="A54" s="11" t="s">
        <v>52</v>
      </c>
      <c r="B54" s="12">
        <v>6050266.5825490002</v>
      </c>
      <c r="C54" s="6">
        <v>911039.31555900001</v>
      </c>
      <c r="D54" s="6">
        <v>434916.85068999999</v>
      </c>
      <c r="E54" s="6">
        <v>4704310.4163000006</v>
      </c>
    </row>
    <row r="55" spans="1:5" ht="15" x14ac:dyDescent="0.2">
      <c r="A55" s="11" t="s">
        <v>53</v>
      </c>
      <c r="B55" s="12">
        <v>2624536.7199350009</v>
      </c>
      <c r="C55" s="6">
        <v>2616956.3696600008</v>
      </c>
      <c r="D55" s="6">
        <v>3972.2755809999999</v>
      </c>
      <c r="E55" s="6">
        <v>3608.0746939999999</v>
      </c>
    </row>
    <row r="56" spans="1:5" ht="15" x14ac:dyDescent="0.2">
      <c r="A56" s="11" t="s">
        <v>54</v>
      </c>
      <c r="B56" s="12">
        <v>3246332.8511549993</v>
      </c>
      <c r="C56" s="6">
        <v>3216331.3676349991</v>
      </c>
      <c r="D56" s="6">
        <v>15721.45825</v>
      </c>
      <c r="E56" s="6">
        <v>14280.025269999998</v>
      </c>
    </row>
    <row r="57" spans="1:5" ht="15" x14ac:dyDescent="0.2">
      <c r="A57" s="11" t="s">
        <v>55</v>
      </c>
      <c r="B57" s="12">
        <v>59864.025332999998</v>
      </c>
      <c r="C57" s="6">
        <v>41590.139825999999</v>
      </c>
      <c r="D57" s="6">
        <v>9575.9307329999992</v>
      </c>
      <c r="E57" s="6">
        <v>8697.9547740000016</v>
      </c>
    </row>
    <row r="58" spans="1:5" ht="15" x14ac:dyDescent="0.2">
      <c r="A58" s="11" t="s">
        <v>56</v>
      </c>
      <c r="B58" s="12">
        <v>597677.92488900002</v>
      </c>
      <c r="C58" s="6">
        <v>126590.630964</v>
      </c>
      <c r="D58" s="6">
        <v>461860.33397000009</v>
      </c>
      <c r="E58" s="6">
        <v>9226.9599549999984</v>
      </c>
    </row>
    <row r="59" spans="1:5" ht="15" x14ac:dyDescent="0.2">
      <c r="A59" s="11" t="s">
        <v>57</v>
      </c>
      <c r="B59" s="12">
        <v>192003.79216300001</v>
      </c>
      <c r="C59" s="6">
        <v>164965.14667300001</v>
      </c>
      <c r="D59" s="6">
        <v>14168.863879999999</v>
      </c>
      <c r="E59" s="6">
        <v>12869.781610000002</v>
      </c>
    </row>
    <row r="60" spans="1:5" ht="15" x14ac:dyDescent="0.2">
      <c r="A60" s="11" t="s">
        <v>58</v>
      </c>
      <c r="B60" s="12">
        <v>119083.50268800002</v>
      </c>
      <c r="C60" s="6">
        <v>87427.024558000019</v>
      </c>
      <c r="D60" s="6">
        <v>16588.712990000004</v>
      </c>
      <c r="E60" s="6">
        <v>15067.765140000003</v>
      </c>
    </row>
    <row r="61" spans="1:5" ht="15" x14ac:dyDescent="0.2">
      <c r="A61" s="11" t="s">
        <v>59</v>
      </c>
      <c r="B61" s="12">
        <v>15104388.676565003</v>
      </c>
      <c r="C61" s="6">
        <v>663530.52923500026</v>
      </c>
      <c r="D61" s="6">
        <v>172791.46557000003</v>
      </c>
      <c r="E61" s="6">
        <v>14268066.681760002</v>
      </c>
    </row>
    <row r="62" spans="1:5" ht="15" x14ac:dyDescent="0.2">
      <c r="A62" s="11" t="s">
        <v>60</v>
      </c>
      <c r="B62" s="12">
        <v>1131185.4885159999</v>
      </c>
      <c r="C62" s="6">
        <v>202383.23724599998</v>
      </c>
      <c r="D62" s="6">
        <v>359072.64917999995</v>
      </c>
      <c r="E62" s="6">
        <v>569729.60208999994</v>
      </c>
    </row>
    <row r="63" spans="1:5" ht="15" x14ac:dyDescent="0.2">
      <c r="A63" s="11" t="s">
        <v>61</v>
      </c>
      <c r="B63" s="12">
        <v>2974407.5186009998</v>
      </c>
      <c r="C63" s="6">
        <v>555779.23990600009</v>
      </c>
      <c r="D63" s="6">
        <v>2409562.2253549998</v>
      </c>
      <c r="E63" s="6">
        <v>9066.0533400000004</v>
      </c>
    </row>
    <row r="64" spans="1:5" ht="15" x14ac:dyDescent="0.2">
      <c r="A64" s="11" t="s">
        <v>62</v>
      </c>
      <c r="B64" s="12">
        <v>118286555.78987002</v>
      </c>
      <c r="C64" s="6">
        <v>40896851.34390302</v>
      </c>
      <c r="D64" s="6">
        <v>2383862.1061110003</v>
      </c>
      <c r="E64" s="6">
        <v>75005842.339856014</v>
      </c>
    </row>
    <row r="65" spans="1:5" ht="15" x14ac:dyDescent="0.2">
      <c r="A65" s="11" t="s">
        <v>63</v>
      </c>
      <c r="B65" s="12">
        <v>14539117.483491</v>
      </c>
      <c r="C65" s="6">
        <v>10428639.335991001</v>
      </c>
      <c r="D65" s="6">
        <v>1904776.6531580002</v>
      </c>
      <c r="E65" s="6">
        <v>2205701.4943420002</v>
      </c>
    </row>
    <row r="66" spans="1:5" ht="15" x14ac:dyDescent="0.2">
      <c r="A66" s="11" t="s">
        <v>64</v>
      </c>
      <c r="B66" s="12">
        <v>45265471.55544199</v>
      </c>
      <c r="C66" s="6">
        <v>26683989.473765992</v>
      </c>
      <c r="D66" s="6">
        <v>6310032.3860859992</v>
      </c>
      <c r="E66" s="6">
        <v>12271449.695590001</v>
      </c>
    </row>
    <row r="67" spans="1:5" ht="15" x14ac:dyDescent="0.2">
      <c r="A67" s="11" t="s">
        <v>65</v>
      </c>
      <c r="B67" s="12">
        <v>61458007.374412015</v>
      </c>
      <c r="C67" s="6">
        <v>37734031.438020028</v>
      </c>
      <c r="D67" s="6">
        <v>19866346.617850989</v>
      </c>
      <c r="E67" s="6">
        <v>3857629.3185410001</v>
      </c>
    </row>
    <row r="68" spans="1:5" ht="15" x14ac:dyDescent="0.2">
      <c r="A68" s="11" t="s">
        <v>66</v>
      </c>
      <c r="B68" s="12">
        <v>53750588.068220004</v>
      </c>
      <c r="C68" s="6">
        <v>15791768.840999996</v>
      </c>
      <c r="D68" s="6">
        <v>31556290.317960005</v>
      </c>
      <c r="E68" s="6">
        <v>6402528.909260001</v>
      </c>
    </row>
    <row r="69" spans="1:5" ht="15" x14ac:dyDescent="0.2">
      <c r="A69" s="11" t="s">
        <v>67</v>
      </c>
      <c r="B69" s="12">
        <v>16841327.982202999</v>
      </c>
      <c r="C69" s="6">
        <v>11309428.743492002</v>
      </c>
      <c r="D69" s="6">
        <v>3114056.1204549996</v>
      </c>
      <c r="E69" s="6">
        <v>2417843.1182560008</v>
      </c>
    </row>
    <row r="70" spans="1:5" ht="15" x14ac:dyDescent="0.2">
      <c r="A70" s="11" t="s">
        <v>68</v>
      </c>
      <c r="B70" s="12">
        <v>15109514.55755</v>
      </c>
      <c r="C70" s="6">
        <v>59135.560810000003</v>
      </c>
      <c r="D70" s="6">
        <v>15038011.67998</v>
      </c>
      <c r="E70" s="6">
        <v>12367.316759999998</v>
      </c>
    </row>
    <row r="71" spans="1:5" ht="15" x14ac:dyDescent="0.2">
      <c r="A71" s="11" t="s">
        <v>69</v>
      </c>
      <c r="B71" s="12">
        <v>1454987.0275169997</v>
      </c>
      <c r="C71" s="6">
        <v>278856.55145699997</v>
      </c>
      <c r="D71" s="6">
        <v>447482.36923000007</v>
      </c>
      <c r="E71" s="6">
        <v>728648.10682999983</v>
      </c>
    </row>
    <row r="72" spans="1:5" ht="15" x14ac:dyDescent="0.2">
      <c r="A72" s="11" t="s">
        <v>70</v>
      </c>
      <c r="B72" s="12">
        <v>17843872.883084003</v>
      </c>
      <c r="C72" s="6">
        <v>3259192.8538139998</v>
      </c>
      <c r="D72" s="6">
        <v>501277.8059700001</v>
      </c>
      <c r="E72" s="6">
        <v>14083402.223300003</v>
      </c>
    </row>
    <row r="73" spans="1:5" ht="15" x14ac:dyDescent="0.2">
      <c r="A73" s="11" t="s">
        <v>71</v>
      </c>
      <c r="B73" s="12">
        <v>2094744.678999</v>
      </c>
      <c r="C73" s="6">
        <v>144870.99174200001</v>
      </c>
      <c r="D73" s="6">
        <v>1206976.063939</v>
      </c>
      <c r="E73" s="6">
        <v>742897.623318</v>
      </c>
    </row>
  </sheetData>
  <mergeCells count="1">
    <mergeCell ref="B6:E6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D4" sqref="D4:E5"/>
    </sheetView>
  </sheetViews>
  <sheetFormatPr baseColWidth="10" defaultRowHeight="12.75" x14ac:dyDescent="0.2"/>
  <cols>
    <col min="1" max="1" width="36.42578125" customWidth="1"/>
    <col min="2" max="2" width="14.140625" bestFit="1" customWidth="1"/>
    <col min="3" max="3" width="12.42578125" bestFit="1" customWidth="1"/>
    <col min="4" max="4" width="14.140625" bestFit="1" customWidth="1"/>
    <col min="5" max="5" width="12.42578125" bestFit="1" customWidth="1"/>
    <col min="6" max="6" width="14.140625" bestFit="1" customWidth="1"/>
    <col min="7" max="7" width="12.42578125" bestFit="1" customWidth="1"/>
  </cols>
  <sheetData>
    <row r="1" spans="1:8" ht="16.5" x14ac:dyDescent="0.25">
      <c r="A1" s="10" t="s">
        <v>87</v>
      </c>
    </row>
    <row r="3" spans="1:8" ht="14.25" x14ac:dyDescent="0.2">
      <c r="A3" s="1" t="s">
        <v>0</v>
      </c>
      <c r="B3" s="162" t="s">
        <v>1</v>
      </c>
      <c r="C3" s="162"/>
      <c r="D3" s="162" t="s">
        <v>2</v>
      </c>
      <c r="E3" s="162"/>
      <c r="F3" s="162" t="s">
        <v>3</v>
      </c>
      <c r="G3" s="162"/>
    </row>
    <row r="4" spans="1:8" ht="14.25" x14ac:dyDescent="0.2">
      <c r="A4" s="1" t="s">
        <v>81</v>
      </c>
      <c r="B4" s="162" t="s">
        <v>88</v>
      </c>
      <c r="C4" s="162"/>
      <c r="D4" s="162" t="s">
        <v>88</v>
      </c>
      <c r="E4" s="162"/>
      <c r="F4" s="162" t="s">
        <v>88</v>
      </c>
      <c r="G4" s="162"/>
      <c r="H4">
        <v>1000</v>
      </c>
    </row>
    <row r="5" spans="1:8" ht="14.25" x14ac:dyDescent="0.2">
      <c r="A5" s="1" t="s">
        <v>5</v>
      </c>
      <c r="B5" s="1" t="s">
        <v>89</v>
      </c>
      <c r="C5" s="1" t="s">
        <v>90</v>
      </c>
      <c r="D5" s="1" t="s">
        <v>89</v>
      </c>
      <c r="E5" s="1" t="s">
        <v>90</v>
      </c>
      <c r="F5" s="1" t="s">
        <v>89</v>
      </c>
      <c r="G5" s="1" t="s">
        <v>90</v>
      </c>
    </row>
    <row r="6" spans="1:8" ht="15" x14ac:dyDescent="0.2">
      <c r="A6" s="9" t="s">
        <v>6</v>
      </c>
      <c r="B6">
        <v>166746</v>
      </c>
      <c r="C6">
        <v>35009</v>
      </c>
      <c r="D6">
        <v>166746</v>
      </c>
      <c r="E6">
        <v>35009</v>
      </c>
      <c r="F6">
        <v>166746</v>
      </c>
      <c r="G6">
        <v>35009</v>
      </c>
    </row>
    <row r="7" spans="1:8" ht="15" x14ac:dyDescent="0.2">
      <c r="A7" s="9" t="s">
        <v>7</v>
      </c>
      <c r="B7">
        <v>44180</v>
      </c>
      <c r="C7">
        <v>41633</v>
      </c>
      <c r="D7">
        <v>44180</v>
      </c>
      <c r="E7">
        <v>40192</v>
      </c>
      <c r="F7">
        <v>44180</v>
      </c>
      <c r="G7">
        <v>40192</v>
      </c>
    </row>
    <row r="8" spans="1:8" ht="15" x14ac:dyDescent="0.2">
      <c r="A8" s="9" t="s">
        <v>8</v>
      </c>
      <c r="B8">
        <v>64928</v>
      </c>
      <c r="C8">
        <v>37524</v>
      </c>
      <c r="D8">
        <v>64928</v>
      </c>
      <c r="E8">
        <v>37524</v>
      </c>
      <c r="F8">
        <v>64928</v>
      </c>
      <c r="G8">
        <v>37524</v>
      </c>
    </row>
    <row r="9" spans="1:8" ht="15" x14ac:dyDescent="0.2">
      <c r="A9" s="9" t="s">
        <v>9</v>
      </c>
      <c r="B9">
        <v>68179</v>
      </c>
      <c r="C9">
        <v>52699</v>
      </c>
      <c r="D9">
        <v>68175</v>
      </c>
      <c r="E9">
        <v>52699</v>
      </c>
      <c r="F9">
        <v>68172</v>
      </c>
      <c r="G9">
        <v>52699</v>
      </c>
    </row>
    <row r="10" spans="1:8" ht="15" x14ac:dyDescent="0.2">
      <c r="A10" s="9" t="s">
        <v>10</v>
      </c>
      <c r="B10">
        <v>117494</v>
      </c>
      <c r="C10">
        <v>41460</v>
      </c>
      <c r="D10">
        <v>117494</v>
      </c>
      <c r="E10">
        <v>41460</v>
      </c>
      <c r="F10">
        <v>117494</v>
      </c>
      <c r="G10">
        <v>41460</v>
      </c>
    </row>
    <row r="11" spans="1:8" ht="15" x14ac:dyDescent="0.2">
      <c r="A11" s="9" t="s">
        <v>11</v>
      </c>
      <c r="B11">
        <v>177260.36</v>
      </c>
      <c r="C11">
        <v>52165</v>
      </c>
      <c r="D11">
        <v>177260.36</v>
      </c>
      <c r="E11">
        <v>52165</v>
      </c>
      <c r="F11">
        <v>177260.36</v>
      </c>
      <c r="G11">
        <v>52165</v>
      </c>
    </row>
    <row r="12" spans="1:8" ht="15" x14ac:dyDescent="0.2">
      <c r="A12" s="9" t="s">
        <v>12</v>
      </c>
      <c r="B12">
        <v>47162</v>
      </c>
      <c r="C12">
        <v>30636</v>
      </c>
      <c r="D12">
        <v>47162</v>
      </c>
      <c r="E12">
        <v>30636</v>
      </c>
      <c r="F12">
        <v>47162</v>
      </c>
      <c r="G12">
        <v>30636</v>
      </c>
    </row>
    <row r="13" spans="1:8" ht="15" x14ac:dyDescent="0.2">
      <c r="A13" s="9" t="s">
        <v>13</v>
      </c>
      <c r="B13">
        <v>144877</v>
      </c>
      <c r="C13">
        <v>83850</v>
      </c>
      <c r="D13">
        <v>144718</v>
      </c>
      <c r="E13">
        <v>83850</v>
      </c>
      <c r="F13">
        <v>144558</v>
      </c>
      <c r="G13">
        <v>83850</v>
      </c>
    </row>
    <row r="14" spans="1:8" ht="15" x14ac:dyDescent="0.2">
      <c r="A14" s="9" t="s">
        <v>14</v>
      </c>
      <c r="B14">
        <v>125880</v>
      </c>
      <c r="C14">
        <v>90197</v>
      </c>
      <c r="D14">
        <v>125880</v>
      </c>
      <c r="E14">
        <v>90197</v>
      </c>
      <c r="F14">
        <v>125880</v>
      </c>
      <c r="G14">
        <v>90197</v>
      </c>
    </row>
    <row r="15" spans="1:8" ht="15" x14ac:dyDescent="0.2">
      <c r="A15" s="9" t="s">
        <v>15</v>
      </c>
      <c r="B15">
        <v>117326</v>
      </c>
      <c r="C15">
        <v>48373</v>
      </c>
      <c r="D15">
        <v>117326</v>
      </c>
      <c r="E15">
        <v>48373</v>
      </c>
      <c r="F15">
        <v>117326</v>
      </c>
      <c r="G15">
        <v>48373</v>
      </c>
    </row>
    <row r="16" spans="1:8" ht="15" x14ac:dyDescent="0.2">
      <c r="A16" s="9" t="s">
        <v>16</v>
      </c>
      <c r="B16">
        <v>51457</v>
      </c>
      <c r="C16">
        <v>37942</v>
      </c>
      <c r="D16">
        <v>51457</v>
      </c>
      <c r="E16">
        <v>37582</v>
      </c>
      <c r="F16">
        <v>51457</v>
      </c>
      <c r="G16">
        <v>37582</v>
      </c>
    </row>
    <row r="17" spans="1:7" ht="15" x14ac:dyDescent="0.2">
      <c r="A17" s="9" t="s">
        <v>17</v>
      </c>
      <c r="B17">
        <v>1736984</v>
      </c>
      <c r="C17">
        <v>37150</v>
      </c>
      <c r="D17">
        <v>1736981</v>
      </c>
      <c r="E17">
        <v>35954</v>
      </c>
      <c r="F17">
        <v>1736978</v>
      </c>
      <c r="G17">
        <v>35954</v>
      </c>
    </row>
    <row r="18" spans="1:7" ht="15" x14ac:dyDescent="0.2">
      <c r="A18" s="9" t="s">
        <v>18</v>
      </c>
      <c r="B18">
        <v>431967</v>
      </c>
      <c r="C18">
        <v>28317</v>
      </c>
      <c r="D18">
        <v>431967</v>
      </c>
      <c r="E18">
        <v>28317</v>
      </c>
      <c r="F18">
        <v>431967</v>
      </c>
      <c r="G18">
        <v>28317</v>
      </c>
    </row>
    <row r="19" spans="1:7" ht="15" x14ac:dyDescent="0.2">
      <c r="A19" s="9" t="s">
        <v>19</v>
      </c>
      <c r="B19">
        <v>213645</v>
      </c>
      <c r="C19">
        <v>18299</v>
      </c>
      <c r="D19">
        <v>213645</v>
      </c>
      <c r="E19">
        <v>18299</v>
      </c>
      <c r="F19">
        <v>213645</v>
      </c>
      <c r="G19">
        <v>18299</v>
      </c>
    </row>
    <row r="20" spans="1:7" ht="15" x14ac:dyDescent="0.2">
      <c r="A20" s="9" t="s">
        <v>20</v>
      </c>
      <c r="B20">
        <v>311242.95400000003</v>
      </c>
      <c r="C20">
        <v>12581</v>
      </c>
      <c r="D20">
        <v>311235.95400000003</v>
      </c>
      <c r="E20">
        <v>12581</v>
      </c>
      <c r="F20">
        <v>311229.95400000003</v>
      </c>
      <c r="G20">
        <v>12581</v>
      </c>
    </row>
    <row r="21" spans="1:7" ht="15" x14ac:dyDescent="0.2">
      <c r="A21" s="9" t="s">
        <v>21</v>
      </c>
      <c r="B21">
        <v>1432773</v>
      </c>
      <c r="C21">
        <v>29394</v>
      </c>
      <c r="D21">
        <v>1432773</v>
      </c>
      <c r="E21">
        <v>29394</v>
      </c>
      <c r="F21">
        <v>1432773</v>
      </c>
      <c r="G21">
        <v>29394</v>
      </c>
    </row>
    <row r="22" spans="1:7" ht="15" x14ac:dyDescent="0.2">
      <c r="A22" s="9" t="s">
        <v>22</v>
      </c>
      <c r="B22">
        <v>1244642.57</v>
      </c>
      <c r="C22">
        <v>71426</v>
      </c>
      <c r="D22">
        <v>1244642.57</v>
      </c>
      <c r="E22">
        <v>71426</v>
      </c>
      <c r="F22">
        <v>1244642.57</v>
      </c>
      <c r="G22">
        <v>71426</v>
      </c>
    </row>
    <row r="23" spans="1:7" ht="15" x14ac:dyDescent="0.2">
      <c r="A23" s="9" t="s">
        <v>23</v>
      </c>
      <c r="B23">
        <v>20172225.567449998</v>
      </c>
      <c r="C23">
        <v>13103</v>
      </c>
      <c r="D23">
        <v>20172225.567449998</v>
      </c>
      <c r="E23">
        <v>13103</v>
      </c>
      <c r="F23">
        <v>20172225.567449998</v>
      </c>
      <c r="G23">
        <v>13103</v>
      </c>
    </row>
    <row r="24" spans="1:7" ht="15" x14ac:dyDescent="0.2">
      <c r="A24" s="9" t="s">
        <v>24</v>
      </c>
      <c r="B24">
        <v>235709</v>
      </c>
      <c r="C24">
        <v>94648</v>
      </c>
      <c r="D24">
        <v>235709</v>
      </c>
      <c r="E24">
        <v>94648</v>
      </c>
      <c r="F24">
        <v>235709</v>
      </c>
      <c r="G24">
        <v>94648</v>
      </c>
    </row>
    <row r="25" spans="1:7" ht="15" x14ac:dyDescent="0.2">
      <c r="A25" s="9" t="s">
        <v>25</v>
      </c>
      <c r="B25">
        <v>455408</v>
      </c>
      <c r="C25">
        <v>32164</v>
      </c>
      <c r="D25">
        <v>455302</v>
      </c>
      <c r="E25">
        <v>31744</v>
      </c>
      <c r="F25">
        <v>455195</v>
      </c>
      <c r="G25">
        <v>31744</v>
      </c>
    </row>
    <row r="26" spans="1:7" ht="15" x14ac:dyDescent="0.2">
      <c r="A26" s="9" t="s">
        <v>26</v>
      </c>
      <c r="B26">
        <v>486732</v>
      </c>
      <c r="C26">
        <v>19041</v>
      </c>
      <c r="D26">
        <v>486732</v>
      </c>
      <c r="E26">
        <v>19041</v>
      </c>
      <c r="F26">
        <v>486732</v>
      </c>
      <c r="G26">
        <v>19041</v>
      </c>
    </row>
    <row r="27" spans="1:7" ht="15" x14ac:dyDescent="0.2">
      <c r="A27" s="9" t="s">
        <v>27</v>
      </c>
      <c r="B27">
        <v>850910</v>
      </c>
      <c r="C27">
        <v>10867</v>
      </c>
      <c r="D27">
        <v>850910</v>
      </c>
      <c r="E27">
        <v>10867</v>
      </c>
      <c r="F27">
        <v>850910</v>
      </c>
      <c r="G27">
        <v>10867</v>
      </c>
    </row>
    <row r="28" spans="1:7" ht="15" x14ac:dyDescent="0.2">
      <c r="A28" s="9" t="s">
        <v>28</v>
      </c>
      <c r="B28">
        <v>203742</v>
      </c>
      <c r="C28">
        <v>5703</v>
      </c>
      <c r="D28">
        <v>203742</v>
      </c>
      <c r="E28">
        <v>5614</v>
      </c>
      <c r="F28">
        <v>203742</v>
      </c>
      <c r="G28">
        <v>5614</v>
      </c>
    </row>
    <row r="29" spans="1:7" ht="15" x14ac:dyDescent="0.2">
      <c r="A29" s="9" t="s">
        <v>29</v>
      </c>
      <c r="B29">
        <v>1160179</v>
      </c>
      <c r="C29">
        <v>14115</v>
      </c>
      <c r="D29">
        <v>1160174</v>
      </c>
      <c r="E29">
        <v>12669</v>
      </c>
      <c r="F29">
        <v>1160168</v>
      </c>
      <c r="G29">
        <v>12669</v>
      </c>
    </row>
    <row r="30" spans="1:7" ht="15" x14ac:dyDescent="0.2">
      <c r="A30" s="9" t="s">
        <v>30</v>
      </c>
      <c r="B30">
        <v>663473</v>
      </c>
      <c r="C30">
        <v>6033</v>
      </c>
      <c r="D30">
        <v>663473</v>
      </c>
      <c r="E30">
        <v>6033</v>
      </c>
      <c r="F30">
        <v>663473</v>
      </c>
      <c r="G30">
        <v>6033</v>
      </c>
    </row>
    <row r="31" spans="1:7" ht="15" x14ac:dyDescent="0.2">
      <c r="A31" s="9" t="s">
        <v>31</v>
      </c>
      <c r="B31">
        <v>268594</v>
      </c>
      <c r="C31">
        <v>1637</v>
      </c>
      <c r="D31">
        <v>268594</v>
      </c>
      <c r="E31">
        <v>1637</v>
      </c>
      <c r="F31">
        <v>268594</v>
      </c>
      <c r="G31">
        <v>1637</v>
      </c>
    </row>
    <row r="32" spans="1:7" ht="15" x14ac:dyDescent="0.2">
      <c r="A32" s="9" t="s">
        <v>32</v>
      </c>
      <c r="B32">
        <v>426582</v>
      </c>
      <c r="C32">
        <v>7538</v>
      </c>
      <c r="D32">
        <v>426578</v>
      </c>
      <c r="E32">
        <v>7538</v>
      </c>
      <c r="F32">
        <v>426574</v>
      </c>
      <c r="G32">
        <v>7538</v>
      </c>
    </row>
    <row r="33" spans="1:7" ht="15" x14ac:dyDescent="0.2">
      <c r="A33" s="9" t="s">
        <v>33</v>
      </c>
      <c r="B33">
        <v>1690951</v>
      </c>
      <c r="C33">
        <v>6509</v>
      </c>
      <c r="D33">
        <v>1690951</v>
      </c>
      <c r="E33">
        <v>6509</v>
      </c>
      <c r="F33">
        <v>1690951</v>
      </c>
      <c r="G33">
        <v>6509</v>
      </c>
    </row>
    <row r="34" spans="1:7" ht="15" x14ac:dyDescent="0.2">
      <c r="A34" s="9" t="s">
        <v>34</v>
      </c>
      <c r="B34">
        <v>1215986.0500000003</v>
      </c>
      <c r="C34">
        <v>4178</v>
      </c>
      <c r="D34">
        <v>1215986.0500000003</v>
      </c>
      <c r="E34">
        <v>4178</v>
      </c>
      <c r="F34">
        <v>1215986.0500000003</v>
      </c>
      <c r="G34">
        <v>4178</v>
      </c>
    </row>
    <row r="35" spans="1:7" ht="15" x14ac:dyDescent="0.2">
      <c r="A35" s="9" t="s">
        <v>35</v>
      </c>
      <c r="B35">
        <v>493300</v>
      </c>
      <c r="C35">
        <v>0</v>
      </c>
      <c r="D35">
        <v>493300</v>
      </c>
      <c r="E35">
        <v>0</v>
      </c>
      <c r="F35">
        <v>493300</v>
      </c>
      <c r="G35">
        <v>0</v>
      </c>
    </row>
    <row r="36" spans="1:7" ht="15" x14ac:dyDescent="0.2">
      <c r="A36" s="9" t="s">
        <v>36</v>
      </c>
      <c r="B36">
        <v>279149</v>
      </c>
      <c r="C36">
        <v>16508</v>
      </c>
      <c r="D36">
        <v>279149</v>
      </c>
      <c r="E36">
        <v>16508</v>
      </c>
      <c r="F36">
        <v>279149</v>
      </c>
      <c r="G36">
        <v>16508</v>
      </c>
    </row>
    <row r="37" spans="1:7" ht="15" x14ac:dyDescent="0.2">
      <c r="A37" s="9" t="s">
        <v>37</v>
      </c>
      <c r="B37">
        <v>1002820</v>
      </c>
      <c r="C37">
        <v>8941</v>
      </c>
      <c r="D37">
        <v>1001340</v>
      </c>
      <c r="E37">
        <v>7499</v>
      </c>
      <c r="F37">
        <v>999858</v>
      </c>
      <c r="G37">
        <v>7499</v>
      </c>
    </row>
    <row r="38" spans="1:7" ht="15" x14ac:dyDescent="0.2">
      <c r="A38" s="9" t="s">
        <v>38</v>
      </c>
      <c r="B38">
        <v>825642</v>
      </c>
      <c r="C38">
        <v>36825</v>
      </c>
      <c r="D38">
        <v>825642</v>
      </c>
      <c r="E38">
        <v>36825</v>
      </c>
      <c r="F38">
        <v>825642</v>
      </c>
      <c r="G38">
        <v>36825</v>
      </c>
    </row>
    <row r="39" spans="1:7" ht="15" x14ac:dyDescent="0.2">
      <c r="A39" s="9" t="s">
        <v>39</v>
      </c>
      <c r="B39">
        <v>818895</v>
      </c>
      <c r="C39">
        <v>3789</v>
      </c>
      <c r="D39">
        <v>818895</v>
      </c>
      <c r="E39">
        <v>3789</v>
      </c>
      <c r="F39">
        <v>818895</v>
      </c>
      <c r="G39">
        <v>3789</v>
      </c>
    </row>
    <row r="40" spans="1:7" ht="15" x14ac:dyDescent="0.2">
      <c r="A40" s="9" t="s">
        <v>40</v>
      </c>
      <c r="B40">
        <v>501270</v>
      </c>
      <c r="C40">
        <v>3449</v>
      </c>
      <c r="D40">
        <v>501270</v>
      </c>
      <c r="E40">
        <v>3089</v>
      </c>
      <c r="F40">
        <v>501270</v>
      </c>
      <c r="G40">
        <v>3089</v>
      </c>
    </row>
    <row r="41" spans="1:7" ht="15" x14ac:dyDescent="0.2">
      <c r="A41" s="9" t="s">
        <v>41</v>
      </c>
      <c r="B41">
        <v>53322</v>
      </c>
      <c r="C41">
        <v>18059</v>
      </c>
      <c r="D41">
        <v>53322</v>
      </c>
      <c r="E41">
        <v>18059</v>
      </c>
      <c r="F41">
        <v>53322</v>
      </c>
      <c r="G41">
        <v>18059</v>
      </c>
    </row>
    <row r="42" spans="1:7" ht="15" x14ac:dyDescent="0.2">
      <c r="A42" s="9" t="s">
        <v>42</v>
      </c>
      <c r="B42">
        <v>0</v>
      </c>
      <c r="C42">
        <v>23127</v>
      </c>
      <c r="D42">
        <v>0</v>
      </c>
      <c r="E42">
        <v>23127</v>
      </c>
      <c r="F42">
        <v>0</v>
      </c>
      <c r="G42">
        <v>23127</v>
      </c>
    </row>
    <row r="43" spans="1:7" ht="15" x14ac:dyDescent="0.2">
      <c r="A43" s="9" t="s">
        <v>43</v>
      </c>
      <c r="B43">
        <v>19543</v>
      </c>
      <c r="C43">
        <v>17426</v>
      </c>
      <c r="D43">
        <v>19543</v>
      </c>
      <c r="E43">
        <v>17426</v>
      </c>
      <c r="F43">
        <v>19543</v>
      </c>
      <c r="G43">
        <v>17426</v>
      </c>
    </row>
    <row r="44" spans="1:7" ht="15" x14ac:dyDescent="0.2">
      <c r="A44" s="9" t="s">
        <v>44</v>
      </c>
      <c r="B44">
        <v>0</v>
      </c>
      <c r="C44">
        <v>27489</v>
      </c>
      <c r="D44">
        <v>0</v>
      </c>
      <c r="E44">
        <v>27489</v>
      </c>
      <c r="F44">
        <v>0</v>
      </c>
      <c r="G44">
        <v>27489</v>
      </c>
    </row>
    <row r="45" spans="1:7" ht="15" x14ac:dyDescent="0.2">
      <c r="A45" s="9" t="s">
        <v>45</v>
      </c>
      <c r="B45">
        <v>37833</v>
      </c>
      <c r="C45">
        <v>20738</v>
      </c>
      <c r="D45">
        <v>37833</v>
      </c>
      <c r="E45">
        <v>20738</v>
      </c>
      <c r="F45">
        <v>37833</v>
      </c>
      <c r="G45">
        <v>20738</v>
      </c>
    </row>
    <row r="46" spans="1:7" ht="15" x14ac:dyDescent="0.2">
      <c r="A46" s="9" t="s">
        <v>46</v>
      </c>
      <c r="B46">
        <v>33340</v>
      </c>
      <c r="C46">
        <v>16312.999999999998</v>
      </c>
      <c r="D46">
        <v>33340</v>
      </c>
      <c r="E46">
        <v>16312.999999999998</v>
      </c>
      <c r="F46">
        <v>33340</v>
      </c>
      <c r="G46">
        <v>16312.999999999998</v>
      </c>
    </row>
    <row r="47" spans="1:7" ht="15" x14ac:dyDescent="0.2">
      <c r="A47" s="9" t="s">
        <v>47</v>
      </c>
      <c r="B47">
        <v>48622</v>
      </c>
      <c r="C47">
        <v>37623</v>
      </c>
      <c r="D47">
        <v>48622</v>
      </c>
      <c r="E47">
        <v>37623</v>
      </c>
      <c r="F47">
        <v>48622</v>
      </c>
      <c r="G47">
        <v>37623</v>
      </c>
    </row>
    <row r="48" spans="1:7" ht="15" x14ac:dyDescent="0.2">
      <c r="A48" s="9" t="s">
        <v>48</v>
      </c>
      <c r="B48">
        <v>43522</v>
      </c>
      <c r="C48">
        <v>3240</v>
      </c>
      <c r="D48">
        <v>43522</v>
      </c>
      <c r="E48">
        <v>3240</v>
      </c>
      <c r="F48">
        <v>43522</v>
      </c>
      <c r="G48">
        <v>3240</v>
      </c>
    </row>
    <row r="49" spans="1:7" ht="15" x14ac:dyDescent="0.2">
      <c r="A49" s="9" t="s">
        <v>49</v>
      </c>
      <c r="B49">
        <v>73713.42</v>
      </c>
      <c r="C49">
        <v>27746</v>
      </c>
      <c r="D49">
        <v>73713.42</v>
      </c>
      <c r="E49">
        <v>27746</v>
      </c>
      <c r="F49">
        <v>73713.42</v>
      </c>
      <c r="G49">
        <v>27746</v>
      </c>
    </row>
    <row r="50" spans="1:7" ht="15" x14ac:dyDescent="0.2">
      <c r="A50" s="9" t="s">
        <v>50</v>
      </c>
      <c r="B50">
        <v>126631</v>
      </c>
      <c r="C50">
        <v>60207</v>
      </c>
      <c r="D50">
        <v>126631</v>
      </c>
      <c r="E50">
        <v>60207</v>
      </c>
      <c r="F50">
        <v>126631</v>
      </c>
      <c r="G50">
        <v>60207</v>
      </c>
    </row>
    <row r="51" spans="1:7" ht="15" x14ac:dyDescent="0.2">
      <c r="A51" s="9" t="s">
        <v>51</v>
      </c>
      <c r="B51">
        <v>0</v>
      </c>
      <c r="C51">
        <v>18546</v>
      </c>
      <c r="D51">
        <v>0</v>
      </c>
      <c r="E51">
        <v>18546</v>
      </c>
      <c r="F51">
        <v>0</v>
      </c>
      <c r="G51">
        <v>18546</v>
      </c>
    </row>
    <row r="52" spans="1:7" ht="15" x14ac:dyDescent="0.2">
      <c r="A52" s="9" t="s">
        <v>52</v>
      </c>
      <c r="B52">
        <v>44341</v>
      </c>
      <c r="C52">
        <v>18852</v>
      </c>
      <c r="D52">
        <v>44341</v>
      </c>
      <c r="E52">
        <v>18852</v>
      </c>
      <c r="F52">
        <v>44341</v>
      </c>
      <c r="G52">
        <v>18852</v>
      </c>
    </row>
    <row r="53" spans="1:7" ht="15" x14ac:dyDescent="0.2">
      <c r="A53" s="9" t="s">
        <v>53</v>
      </c>
      <c r="B53">
        <v>0</v>
      </c>
      <c r="C53">
        <v>13545</v>
      </c>
      <c r="D53">
        <v>0</v>
      </c>
      <c r="E53">
        <v>13545</v>
      </c>
      <c r="F53">
        <v>0</v>
      </c>
      <c r="G53">
        <v>13545</v>
      </c>
    </row>
    <row r="54" spans="1:7" ht="15" x14ac:dyDescent="0.2">
      <c r="A54" s="9" t="s">
        <v>54</v>
      </c>
      <c r="B54">
        <v>44925</v>
      </c>
      <c r="C54">
        <v>8455</v>
      </c>
      <c r="D54">
        <v>44925</v>
      </c>
      <c r="E54">
        <v>8455</v>
      </c>
      <c r="F54">
        <v>44925</v>
      </c>
      <c r="G54">
        <v>8455</v>
      </c>
    </row>
    <row r="55" spans="1:7" ht="15" x14ac:dyDescent="0.2">
      <c r="A55" s="9" t="s">
        <v>55</v>
      </c>
      <c r="B55">
        <v>33355</v>
      </c>
      <c r="C55">
        <v>2349</v>
      </c>
      <c r="D55">
        <v>33355</v>
      </c>
      <c r="E55">
        <v>2349</v>
      </c>
      <c r="F55">
        <v>33355</v>
      </c>
      <c r="G55">
        <v>2349</v>
      </c>
    </row>
    <row r="56" spans="1:7" ht="15" x14ac:dyDescent="0.2">
      <c r="A56" s="9" t="s">
        <v>56</v>
      </c>
      <c r="B56">
        <v>17330</v>
      </c>
      <c r="C56">
        <v>20522</v>
      </c>
      <c r="D56">
        <v>17330</v>
      </c>
      <c r="E56">
        <v>20522</v>
      </c>
      <c r="F56">
        <v>17330</v>
      </c>
      <c r="G56">
        <v>20522</v>
      </c>
    </row>
    <row r="57" spans="1:7" ht="15" x14ac:dyDescent="0.2">
      <c r="A57" s="9" t="s">
        <v>57</v>
      </c>
      <c r="B57">
        <v>40772</v>
      </c>
      <c r="C57">
        <v>10953</v>
      </c>
      <c r="D57">
        <v>40772</v>
      </c>
      <c r="E57">
        <v>10953</v>
      </c>
      <c r="F57">
        <v>40772</v>
      </c>
      <c r="G57">
        <v>10953</v>
      </c>
    </row>
    <row r="58" spans="1:7" ht="15" x14ac:dyDescent="0.2">
      <c r="A58" s="9" t="s">
        <v>58</v>
      </c>
      <c r="B58">
        <v>48932</v>
      </c>
      <c r="C58">
        <v>6286</v>
      </c>
      <c r="D58">
        <v>48932</v>
      </c>
      <c r="E58">
        <v>6286</v>
      </c>
      <c r="F58">
        <v>48932</v>
      </c>
      <c r="G58">
        <v>6286</v>
      </c>
    </row>
    <row r="59" spans="1:7" ht="15" x14ac:dyDescent="0.2">
      <c r="A59" s="9" t="s">
        <v>59</v>
      </c>
      <c r="B59">
        <v>41669</v>
      </c>
      <c r="C59">
        <v>14278</v>
      </c>
      <c r="D59">
        <v>41669</v>
      </c>
      <c r="E59">
        <v>14278</v>
      </c>
      <c r="F59">
        <v>41669</v>
      </c>
      <c r="G59">
        <v>14278</v>
      </c>
    </row>
    <row r="60" spans="1:7" ht="15" x14ac:dyDescent="0.2">
      <c r="A60" s="9" t="s">
        <v>60</v>
      </c>
      <c r="B60">
        <v>37496</v>
      </c>
      <c r="C60">
        <v>6520</v>
      </c>
      <c r="D60">
        <v>37496</v>
      </c>
      <c r="E60">
        <v>6520</v>
      </c>
      <c r="F60">
        <v>37496</v>
      </c>
      <c r="G60">
        <v>6520</v>
      </c>
    </row>
    <row r="61" spans="1:7" ht="15" x14ac:dyDescent="0.2">
      <c r="A61" s="9" t="s">
        <v>61</v>
      </c>
      <c r="B61">
        <v>23616</v>
      </c>
      <c r="C61">
        <v>12165</v>
      </c>
      <c r="D61">
        <v>23616</v>
      </c>
      <c r="E61">
        <v>12165</v>
      </c>
      <c r="F61">
        <v>23616</v>
      </c>
      <c r="G61">
        <v>12165</v>
      </c>
    </row>
    <row r="62" spans="1:7" ht="15" x14ac:dyDescent="0.2">
      <c r="A62" s="9" t="s">
        <v>62</v>
      </c>
      <c r="B62">
        <v>5367</v>
      </c>
      <c r="C62">
        <v>12382.680456</v>
      </c>
      <c r="D62">
        <v>5367</v>
      </c>
      <c r="E62">
        <v>12382.680456</v>
      </c>
      <c r="F62">
        <v>5367</v>
      </c>
      <c r="G62">
        <v>12382.680456</v>
      </c>
    </row>
    <row r="63" spans="1:7" ht="15" x14ac:dyDescent="0.2">
      <c r="A63" s="9" t="s">
        <v>63</v>
      </c>
      <c r="B63">
        <v>42215</v>
      </c>
      <c r="C63">
        <v>22052</v>
      </c>
      <c r="D63">
        <v>42215</v>
      </c>
      <c r="E63">
        <v>22052</v>
      </c>
      <c r="F63">
        <v>42215</v>
      </c>
      <c r="G63">
        <v>22052</v>
      </c>
    </row>
    <row r="64" spans="1:7" ht="15" x14ac:dyDescent="0.2">
      <c r="A64" s="9" t="s">
        <v>64</v>
      </c>
      <c r="B64">
        <v>21648</v>
      </c>
      <c r="C64">
        <v>38827.347835</v>
      </c>
      <c r="D64">
        <v>21648</v>
      </c>
      <c r="E64">
        <v>38827.347835</v>
      </c>
      <c r="F64">
        <v>21648</v>
      </c>
      <c r="G64">
        <v>38827.347835</v>
      </c>
    </row>
    <row r="65" spans="1:7" ht="15" x14ac:dyDescent="0.2">
      <c r="A65" s="9" t="s">
        <v>65</v>
      </c>
      <c r="B65">
        <v>55098</v>
      </c>
      <c r="C65">
        <v>30115</v>
      </c>
      <c r="D65">
        <v>55098</v>
      </c>
      <c r="E65">
        <v>30115</v>
      </c>
      <c r="F65">
        <v>55098</v>
      </c>
      <c r="G65">
        <v>30115</v>
      </c>
    </row>
    <row r="66" spans="1:7" ht="15" x14ac:dyDescent="0.2">
      <c r="A66" s="9" t="s">
        <v>66</v>
      </c>
      <c r="B66">
        <v>97958</v>
      </c>
      <c r="C66">
        <v>32082</v>
      </c>
      <c r="D66">
        <v>97958</v>
      </c>
      <c r="E66">
        <v>32082</v>
      </c>
      <c r="F66">
        <v>97958</v>
      </c>
      <c r="G66">
        <v>32082</v>
      </c>
    </row>
    <row r="67" spans="1:7" ht="15" x14ac:dyDescent="0.2">
      <c r="A67" s="9" t="s">
        <v>67</v>
      </c>
      <c r="B67">
        <v>184861</v>
      </c>
      <c r="C67">
        <v>14005</v>
      </c>
      <c r="D67">
        <v>184861</v>
      </c>
      <c r="E67">
        <v>14005</v>
      </c>
      <c r="F67">
        <v>184861</v>
      </c>
      <c r="G67">
        <v>14005</v>
      </c>
    </row>
    <row r="68" spans="1:7" ht="15" x14ac:dyDescent="0.2">
      <c r="A68" s="9" t="s">
        <v>68</v>
      </c>
      <c r="B68">
        <v>33456</v>
      </c>
      <c r="C68">
        <v>17098</v>
      </c>
      <c r="D68">
        <v>33456</v>
      </c>
      <c r="E68">
        <v>17098</v>
      </c>
      <c r="F68">
        <v>33456</v>
      </c>
      <c r="G68">
        <v>17098</v>
      </c>
    </row>
    <row r="69" spans="1:7" ht="15" x14ac:dyDescent="0.2">
      <c r="A69" s="9" t="s">
        <v>69</v>
      </c>
      <c r="B69">
        <v>70180</v>
      </c>
      <c r="C69">
        <v>16119</v>
      </c>
      <c r="D69">
        <v>70180</v>
      </c>
      <c r="E69">
        <v>16119</v>
      </c>
      <c r="F69">
        <v>70180</v>
      </c>
      <c r="G69">
        <v>16119</v>
      </c>
    </row>
    <row r="70" spans="1:7" ht="15" x14ac:dyDescent="0.2">
      <c r="A70" s="9" t="s">
        <v>70</v>
      </c>
      <c r="B70">
        <v>38616</v>
      </c>
      <c r="C70">
        <v>11982</v>
      </c>
      <c r="D70">
        <v>38616</v>
      </c>
      <c r="E70">
        <v>11982</v>
      </c>
      <c r="F70">
        <v>38616</v>
      </c>
      <c r="G70">
        <v>11982</v>
      </c>
    </row>
    <row r="71" spans="1:7" ht="15" x14ac:dyDescent="0.2">
      <c r="A71" s="9" t="s">
        <v>71</v>
      </c>
      <c r="B71">
        <v>15128</v>
      </c>
      <c r="C71">
        <v>20143</v>
      </c>
      <c r="D71">
        <v>15128</v>
      </c>
      <c r="E71">
        <v>20143</v>
      </c>
      <c r="F71">
        <v>15128</v>
      </c>
      <c r="G71">
        <v>20143</v>
      </c>
    </row>
  </sheetData>
  <mergeCells count="6">
    <mergeCell ref="B3:C3"/>
    <mergeCell ref="D3:E3"/>
    <mergeCell ref="F3:G3"/>
    <mergeCell ref="B4:C4"/>
    <mergeCell ref="D4:E4"/>
    <mergeCell ref="F4:G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2"/>
  <sheetViews>
    <sheetView showGridLines="0" zoomScale="90" zoomScaleNormal="90" workbookViewId="0"/>
  </sheetViews>
  <sheetFormatPr baseColWidth="10" defaultColWidth="11.42578125" defaultRowHeight="12" x14ac:dyDescent="0.2"/>
  <cols>
    <col min="1" max="1" width="45" style="21" customWidth="1"/>
    <col min="2" max="2" width="11.85546875" style="13" customWidth="1"/>
    <col min="3" max="5" width="21.85546875" style="13" customWidth="1"/>
    <col min="6" max="16384" width="11.42578125" style="13"/>
  </cols>
  <sheetData>
    <row r="1" spans="1:6" ht="100.5" customHeight="1" x14ac:dyDescent="0.55000000000000004">
      <c r="A1" s="164" t="s">
        <v>173</v>
      </c>
      <c r="B1" s="155" t="s">
        <v>172</v>
      </c>
      <c r="C1" s="155"/>
      <c r="D1" s="155"/>
      <c r="E1" s="155"/>
      <c r="F1" s="19"/>
    </row>
    <row r="2" spans="1:6" ht="26.25" customHeight="1" x14ac:dyDescent="0.2"/>
    <row r="3" spans="1:6" ht="27.95" customHeight="1" x14ac:dyDescent="0.25">
      <c r="A3" s="22"/>
      <c r="C3" s="163" t="s">
        <v>119</v>
      </c>
      <c r="D3" s="163"/>
      <c r="E3" s="163"/>
    </row>
    <row r="4" spans="1:6" ht="27.95" customHeight="1" x14ac:dyDescent="0.2">
      <c r="A4" s="23"/>
      <c r="C4" s="116" t="s">
        <v>83</v>
      </c>
      <c r="D4" s="116" t="s">
        <v>84</v>
      </c>
      <c r="E4" s="117" t="s">
        <v>83</v>
      </c>
    </row>
    <row r="5" spans="1:6" ht="50.25" customHeight="1" x14ac:dyDescent="0.2">
      <c r="A5" s="24" t="s">
        <v>91</v>
      </c>
      <c r="C5" s="118" t="s">
        <v>120</v>
      </c>
      <c r="D5" s="118" t="s">
        <v>120</v>
      </c>
      <c r="E5" s="118" t="s">
        <v>120</v>
      </c>
    </row>
    <row r="6" spans="1:6" ht="21" customHeight="1" x14ac:dyDescent="0.25">
      <c r="A6" s="119" t="s">
        <v>41</v>
      </c>
      <c r="B6" s="16"/>
      <c r="C6" s="146">
        <f>VLOOKUP($A:$A,'[1]PMR 18-20'!$B$2:$N$77,11,FALSE)</f>
        <v>10525</v>
      </c>
      <c r="D6" s="146">
        <f>VLOOKUP($A:$A,'[1]PMR 18-20'!$B$2:$N$77,12,FALSE)</f>
        <v>11577</v>
      </c>
      <c r="E6" s="146">
        <f>VLOOKUP($A:$A,'[1]PMR 18-20'!$B$2:$N$77,13,FALSE)</f>
        <v>12735</v>
      </c>
    </row>
    <row r="7" spans="1:6" ht="21" customHeight="1" x14ac:dyDescent="0.25">
      <c r="A7" s="119" t="s">
        <v>45</v>
      </c>
      <c r="B7" s="16"/>
      <c r="C7" s="146">
        <f>VLOOKUP($A:$A,'[1]PMR 18-20'!$B$2:$N$77,11,FALSE)</f>
        <v>39702.520000000011</v>
      </c>
      <c r="D7" s="146">
        <f>VLOOKUP($A:$A,'[1]PMR 18-20'!$B$2:$N$77,12,FALSE)</f>
        <v>43672.772000000019</v>
      </c>
      <c r="E7" s="146">
        <f>VLOOKUP($A:$A,'[1]PMR 18-20'!$B$2:$N$77,13,FALSE)</f>
        <v>48040.049200000023</v>
      </c>
    </row>
    <row r="8" spans="1:6" ht="21" customHeight="1" x14ac:dyDescent="0.25">
      <c r="A8" s="119" t="s">
        <v>48</v>
      </c>
      <c r="B8" s="16"/>
      <c r="C8" s="146">
        <f>VLOOKUP($A:$A,'[1]PMR 18-20'!$B$2:$N$77,11,FALSE)</f>
        <v>10703.660000000002</v>
      </c>
      <c r="D8" s="146">
        <f>VLOOKUP($A:$A,'[1]PMR 18-20'!$B$2:$N$77,12,FALSE)</f>
        <v>11774.026000000003</v>
      </c>
      <c r="E8" s="146">
        <f>VLOOKUP($A:$A,'[1]PMR 18-20'!$B$2:$N$77,13,FALSE)</f>
        <v>12951.428600000005</v>
      </c>
    </row>
    <row r="9" spans="1:6" ht="21" customHeight="1" x14ac:dyDescent="0.25">
      <c r="A9" s="119" t="s">
        <v>121</v>
      </c>
      <c r="B9" s="16"/>
      <c r="C9" s="146">
        <f>VLOOKUP($A:$A,'[1]PMR 18-20'!$B$2:$N$77,11,FALSE)</f>
        <v>23262.250000000004</v>
      </c>
      <c r="D9" s="146">
        <f>VLOOKUP($A:$A,'[1]PMR 18-20'!$B$2:$N$77,12,FALSE)</f>
        <v>25588.475000000006</v>
      </c>
      <c r="E9" s="146">
        <f>VLOOKUP($A:$A,'[1]PMR 18-20'!$B$2:$N$77,13,FALSE)</f>
        <v>28147.322500000009</v>
      </c>
    </row>
    <row r="10" spans="1:6" ht="21" customHeight="1" x14ac:dyDescent="0.25">
      <c r="A10" s="119" t="s">
        <v>122</v>
      </c>
      <c r="B10" s="16"/>
      <c r="C10" s="146">
        <f>VLOOKUP($A:$A,'[1]PMR 18-20'!$B$2:$N$77,11,FALSE)</f>
        <v>12273.030000000002</v>
      </c>
      <c r="D10" s="146">
        <f>VLOOKUP($A:$A,'[1]PMR 18-20'!$B$2:$N$77,12,FALSE)</f>
        <v>13500.333000000004</v>
      </c>
      <c r="E10" s="146">
        <f>VLOOKUP($A:$A,'[1]PMR 18-20'!$B$2:$N$77,13,FALSE)</f>
        <v>14850.366300000005</v>
      </c>
    </row>
    <row r="11" spans="1:6" ht="21" customHeight="1" x14ac:dyDescent="0.25">
      <c r="A11" s="119" t="s">
        <v>123</v>
      </c>
      <c r="B11" s="16"/>
      <c r="C11" s="146">
        <f>VLOOKUP($A:$A,'[1]PMR 18-20'!$B$2:$N$77,11,FALSE)</f>
        <v>62178.270000000011</v>
      </c>
      <c r="D11" s="146">
        <f>VLOOKUP($A:$A,'[1]PMR 18-20'!$B$2:$N$77,12,FALSE)</f>
        <v>68396.097000000023</v>
      </c>
      <c r="E11" s="146">
        <f>VLOOKUP($A:$A,'[1]PMR 18-20'!$B$2:$N$77,13,FALSE)</f>
        <v>75235.706700000039</v>
      </c>
    </row>
    <row r="12" spans="1:6" ht="21" customHeight="1" x14ac:dyDescent="0.25">
      <c r="A12" s="119" t="s">
        <v>52</v>
      </c>
      <c r="B12" s="16"/>
      <c r="C12" s="146">
        <f>VLOOKUP($A:$A,'[1]PMR 18-20'!$B$2:$N$77,11,FALSE)</f>
        <v>27220.160000000003</v>
      </c>
      <c r="D12" s="146">
        <f>VLOOKUP($A:$A,'[1]PMR 18-20'!$B$2:$N$77,12,FALSE)</f>
        <v>29942.176000000007</v>
      </c>
      <c r="E12" s="146">
        <f>VLOOKUP($A:$A,'[1]PMR 18-20'!$B$2:$N$77,13,FALSE)</f>
        <v>32936.39360000001</v>
      </c>
    </row>
    <row r="13" spans="1:6" ht="21" customHeight="1" x14ac:dyDescent="0.25">
      <c r="A13" s="119" t="s">
        <v>56</v>
      </c>
      <c r="B13" s="16"/>
      <c r="C13" s="146">
        <f>VLOOKUP($A:$A,'[1]PMR 18-20'!$B$2:$N$77,11,FALSE)</f>
        <v>23506.670000000002</v>
      </c>
      <c r="D13" s="146">
        <f>VLOOKUP($A:$A,'[1]PMR 18-20'!$B$2:$N$77,12,FALSE)</f>
        <v>25857.337000000003</v>
      </c>
      <c r="E13" s="146">
        <f>VLOOKUP($A:$A,'[1]PMR 18-20'!$B$2:$N$77,13,FALSE)</f>
        <v>28443.070700000007</v>
      </c>
    </row>
    <row r="14" spans="1:6" ht="21" customHeight="1" x14ac:dyDescent="0.25">
      <c r="A14" s="119" t="s">
        <v>58</v>
      </c>
      <c r="B14" s="16"/>
      <c r="C14" s="146">
        <f>VLOOKUP($A:$A,'[1]PMR 18-20'!$B$2:$N$77,11,FALSE)</f>
        <v>9811.8900000000031</v>
      </c>
      <c r="D14" s="146">
        <f>VLOOKUP($A:$A,'[1]PMR 18-20'!$B$2:$N$77,12,FALSE)</f>
        <v>10793.079000000003</v>
      </c>
      <c r="E14" s="146">
        <f>VLOOKUP($A:$A,'[1]PMR 18-20'!$B$2:$N$77,13,FALSE)</f>
        <v>11872.386900000005</v>
      </c>
    </row>
    <row r="15" spans="1:6" ht="21" customHeight="1" x14ac:dyDescent="0.25">
      <c r="A15" s="119" t="s">
        <v>59</v>
      </c>
      <c r="B15" s="16"/>
      <c r="C15" s="146">
        <f>VLOOKUP($A:$A,'[1]PMR 18-20'!$B$2:$N$77,11,FALSE)</f>
        <v>28724.190000000002</v>
      </c>
      <c r="D15" s="146">
        <f>VLOOKUP($A:$A,'[1]PMR 18-20'!$B$2:$N$77,12,FALSE)</f>
        <v>31596.609000000004</v>
      </c>
      <c r="E15" s="146">
        <f>VLOOKUP($A:$A,'[1]PMR 18-20'!$B$2:$N$77,13,FALSE)</f>
        <v>34756.269900000007</v>
      </c>
    </row>
    <row r="16" spans="1:6" ht="21" customHeight="1" x14ac:dyDescent="0.25">
      <c r="A16" s="119" t="s">
        <v>62</v>
      </c>
      <c r="B16" s="16"/>
      <c r="C16" s="146">
        <f>VLOOKUP($A:$A,'[1]PMR 18-20'!$B$2:$N$77,11,FALSE)</f>
        <v>12398</v>
      </c>
      <c r="D16" s="146">
        <f>VLOOKUP($A:$A,'[1]PMR 18-20'!$B$2:$N$77,12,FALSE)</f>
        <v>13638</v>
      </c>
      <c r="E16" s="146">
        <f>VLOOKUP($A:$A,'[1]PMR 18-20'!$B$2:$N$77,13,FALSE)</f>
        <v>15001</v>
      </c>
    </row>
    <row r="17" spans="1:5" ht="21" customHeight="1" x14ac:dyDescent="0.25">
      <c r="A17" s="119" t="s">
        <v>63</v>
      </c>
      <c r="B17" s="16"/>
      <c r="C17" s="146">
        <f>VLOOKUP($A:$A,'[1]PMR 18-20'!$B$2:$N$77,11,FALSE)</f>
        <v>16422</v>
      </c>
      <c r="D17" s="146">
        <f>VLOOKUP($A:$A,'[1]PMR 18-20'!$B$2:$N$77,12,FALSE)</f>
        <v>18065</v>
      </c>
      <c r="E17" s="146">
        <f>VLOOKUP($A:$A,'[1]PMR 18-20'!$B$2:$N$77,13,FALSE)</f>
        <v>19871</v>
      </c>
    </row>
    <row r="18" spans="1:5" ht="21" customHeight="1" x14ac:dyDescent="0.25">
      <c r="A18" s="119" t="s">
        <v>124</v>
      </c>
      <c r="B18" s="16"/>
      <c r="C18" s="146">
        <f>VLOOKUP($A:$A,'[1]PMR 18-20'!$B$2:$N$77,11,FALSE)</f>
        <v>82892</v>
      </c>
      <c r="D18" s="146">
        <f>VLOOKUP($A:$A,'[1]PMR 18-20'!$B$2:$N$77,12,FALSE)</f>
        <v>91182</v>
      </c>
      <c r="E18" s="146">
        <f>VLOOKUP($A:$A,'[1]PMR 18-20'!$B$2:$N$77,13,FALSE)</f>
        <v>100299</v>
      </c>
    </row>
    <row r="19" spans="1:5" ht="21" customHeight="1" x14ac:dyDescent="0.25">
      <c r="A19" s="119" t="s">
        <v>65</v>
      </c>
      <c r="B19" s="16"/>
      <c r="C19" s="146">
        <f>VLOOKUP($A:$A,'[1]PMR 18-20'!$B$2:$N$77,11,FALSE)</f>
        <v>55849</v>
      </c>
      <c r="D19" s="146">
        <f>VLOOKUP($A:$A,'[1]PMR 18-20'!$B$2:$N$77,12,FALSE)</f>
        <v>61434</v>
      </c>
      <c r="E19" s="146">
        <f>VLOOKUP($A:$A,'[1]PMR 18-20'!$B$2:$N$77,13,FALSE)</f>
        <v>67579</v>
      </c>
    </row>
    <row r="20" spans="1:5" ht="21" customHeight="1" x14ac:dyDescent="0.25">
      <c r="A20" s="119" t="s">
        <v>66</v>
      </c>
      <c r="B20" s="16"/>
      <c r="C20" s="146">
        <f>VLOOKUP($A:$A,'[1]PMR 18-20'!$B$2:$N$77,11,FALSE)</f>
        <v>42879</v>
      </c>
      <c r="D20" s="146">
        <f>VLOOKUP($A:$A,'[1]PMR 18-20'!$B$2:$N$77,12,FALSE)</f>
        <v>47167</v>
      </c>
      <c r="E20" s="146">
        <f>VLOOKUP($A:$A,'[1]PMR 18-20'!$B$2:$N$77,13,FALSE)</f>
        <v>51884</v>
      </c>
    </row>
    <row r="21" spans="1:5" ht="21" customHeight="1" x14ac:dyDescent="0.25">
      <c r="A21" s="119" t="s">
        <v>67</v>
      </c>
      <c r="B21" s="16"/>
      <c r="C21" s="146">
        <f>VLOOKUP($A:$A,'[1]PMR 18-20'!$B$2:$N$77,11,FALSE)</f>
        <v>17642</v>
      </c>
      <c r="D21" s="146">
        <f>VLOOKUP($A:$A,'[1]PMR 18-20'!$B$2:$N$77,12,FALSE)</f>
        <v>19407</v>
      </c>
      <c r="E21" s="146">
        <f>VLOOKUP($A:$A,'[1]PMR 18-20'!$B$2:$N$77,13,FALSE)</f>
        <v>21347</v>
      </c>
    </row>
    <row r="22" spans="1:5" ht="21" customHeight="1" x14ac:dyDescent="0.25">
      <c r="A22" s="119" t="s">
        <v>68</v>
      </c>
      <c r="B22" s="16"/>
      <c r="C22" s="146">
        <f>VLOOKUP($A:$A,'[1]PMR 18-20'!$B$2:$N$77,11,FALSE)</f>
        <v>21200.410000000003</v>
      </c>
      <c r="D22" s="146">
        <f>VLOOKUP($A:$A,'[1]PMR 18-20'!$B$2:$N$77,12,FALSE)</f>
        <v>23320.451000000005</v>
      </c>
      <c r="E22" s="146">
        <f>VLOOKUP($A:$A,'[1]PMR 18-20'!$B$2:$N$77,13,FALSE)</f>
        <v>25652.496100000008</v>
      </c>
    </row>
    <row r="23" spans="1:5" ht="21" customHeight="1" x14ac:dyDescent="0.25">
      <c r="A23" s="119" t="s">
        <v>92</v>
      </c>
      <c r="B23" s="16"/>
      <c r="C23" s="146">
        <f>VLOOKUP($A:$A,'[1]PMR 18-20'!$B$2:$N$77,11,FALSE)</f>
        <v>17122.710000000003</v>
      </c>
      <c r="D23" s="146">
        <f>VLOOKUP($A:$A,'[1]PMR 18-20'!$B$2:$N$77,12,FALSE)</f>
        <v>18834.981000000003</v>
      </c>
      <c r="E23" s="146">
        <f>VLOOKUP($A:$A,'[1]PMR 18-20'!$B$2:$N$77,13,FALSE)</f>
        <v>20718.479100000004</v>
      </c>
    </row>
    <row r="24" spans="1:5" ht="21" customHeight="1" x14ac:dyDescent="0.25">
      <c r="A24" s="119" t="s">
        <v>70</v>
      </c>
      <c r="B24" s="16"/>
      <c r="C24" s="146">
        <f>VLOOKUP($A:$A,'[1]PMR 18-20'!$B$2:$N$77,11,FALSE)</f>
        <v>29931.770000000004</v>
      </c>
      <c r="D24" s="146">
        <f>VLOOKUP($A:$A,'[1]PMR 18-20'!$B$2:$N$77,12,FALSE)</f>
        <v>32924.947000000007</v>
      </c>
      <c r="E24" s="146">
        <f>VLOOKUP($A:$A,'[1]PMR 18-20'!$B$2:$N$77,13,FALSE)</f>
        <v>36217.44170000001</v>
      </c>
    </row>
    <row r="25" spans="1:5" ht="21" customHeight="1" x14ac:dyDescent="0.25">
      <c r="A25" s="119" t="s">
        <v>125</v>
      </c>
      <c r="B25" s="16"/>
      <c r="C25" s="146">
        <f>VLOOKUP($A:$A,'[1]PMR 18-20'!$B$2:$N$77,11,FALSE)</f>
        <v>81589.350000000006</v>
      </c>
      <c r="D25" s="146">
        <f>VLOOKUP($A:$A,'[1]PMR 18-20'!$B$2:$N$77,12,FALSE)</f>
        <v>89747.885000000009</v>
      </c>
      <c r="E25" s="146">
        <f>VLOOKUP($A:$A,'[1]PMR 18-20'!$B$2:$N$77,13,FALSE)</f>
        <v>98722.873500000002</v>
      </c>
    </row>
    <row r="26" spans="1:5" ht="21" customHeight="1" x14ac:dyDescent="0.25">
      <c r="A26" s="119" t="s">
        <v>126</v>
      </c>
      <c r="B26" s="16"/>
      <c r="C26" s="146">
        <f>VLOOKUP($A:$A,'[1]PMR 18-20'!$B$2:$N$77,11,FALSE)</f>
        <v>37712.07</v>
      </c>
      <c r="D26" s="146">
        <f>VLOOKUP($A:$A,'[1]PMR 18-20'!$B$2:$N$77,12,FALSE)</f>
        <v>41483.277000000016</v>
      </c>
      <c r="E26" s="146">
        <f>VLOOKUP($A:$A,'[1]PMR 18-20'!$B$2:$N$77,13,FALSE)</f>
        <v>45631.604700000004</v>
      </c>
    </row>
    <row r="27" spans="1:5" ht="21" customHeight="1" x14ac:dyDescent="0.25">
      <c r="A27" s="119" t="s">
        <v>7</v>
      </c>
      <c r="B27" s="16"/>
      <c r="C27" s="146">
        <f>VLOOKUP($A:$A,'[1]PMR 18-20'!$B$2:$N$77,11,FALSE)</f>
        <v>16472.940000000002</v>
      </c>
      <c r="D27" s="146">
        <f>VLOOKUP($A:$A,'[1]PMR 18-20'!$B$2:$N$77,12,FALSE)</f>
        <v>18120.234000000004</v>
      </c>
      <c r="E27" s="146">
        <f>VLOOKUP($A:$A,'[1]PMR 18-20'!$B$2:$N$77,13,FALSE)</f>
        <v>19932.257400000006</v>
      </c>
    </row>
    <row r="28" spans="1:5" ht="21" customHeight="1" x14ac:dyDescent="0.25">
      <c r="A28" s="119" t="s">
        <v>8</v>
      </c>
      <c r="B28" s="16"/>
      <c r="C28" s="146">
        <f>VLOOKUP($A:$A,'[1]PMR 18-20'!$B$2:$N$77,11,FALSE)</f>
        <v>25289.000000000007</v>
      </c>
      <c r="D28" s="146">
        <f>VLOOKUP($A:$A,'[1]PMR 18-20'!$B$2:$N$77,12,FALSE)</f>
        <v>27817.900000000005</v>
      </c>
      <c r="E28" s="146">
        <f>VLOOKUP($A:$A,'[1]PMR 18-20'!$B$2:$N$77,13,FALSE)</f>
        <v>30599.69000000001</v>
      </c>
    </row>
    <row r="29" spans="1:5" ht="21" customHeight="1" x14ac:dyDescent="0.25">
      <c r="A29" s="119" t="s">
        <v>127</v>
      </c>
      <c r="B29" s="16"/>
      <c r="C29" s="146">
        <f>VLOOKUP($A:$A,'[1]PMR 18-20'!$B$2:$N$77,11,FALSE)</f>
        <v>23803.120000000003</v>
      </c>
      <c r="D29" s="146">
        <f>VLOOKUP($A:$A,'[1]PMR 18-20'!$B$2:$N$77,12,FALSE)</f>
        <v>26183.432000000004</v>
      </c>
      <c r="E29" s="146">
        <f>VLOOKUP($A:$A,'[1]PMR 18-20'!$B$2:$N$77,13,FALSE)</f>
        <v>28801.775200000011</v>
      </c>
    </row>
    <row r="30" spans="1:5" ht="21" customHeight="1" x14ac:dyDescent="0.25">
      <c r="A30" s="119" t="s">
        <v>10</v>
      </c>
      <c r="B30" s="16"/>
      <c r="C30" s="146">
        <f>VLOOKUP($A:$A,'[1]PMR 18-20'!$B$2:$N$77,11,FALSE)</f>
        <v>20352.2</v>
      </c>
      <c r="D30" s="146">
        <f>VLOOKUP($A:$A,'[1]PMR 18-20'!$B$2:$N$77,12,FALSE)</f>
        <v>22387.420000000002</v>
      </c>
      <c r="E30" s="146">
        <f>VLOOKUP($A:$A,'[1]PMR 18-20'!$B$2:$N$77,13,FALSE)</f>
        <v>24626.162000000004</v>
      </c>
    </row>
    <row r="31" spans="1:5" ht="21" customHeight="1" x14ac:dyDescent="0.25">
      <c r="A31" s="119" t="s">
        <v>11</v>
      </c>
      <c r="B31" s="16"/>
      <c r="C31" s="146">
        <f>VLOOKUP($A:$A,'[1]PMR 18-20'!$B$2:$N$77,11,FALSE)</f>
        <v>15123.79</v>
      </c>
      <c r="D31" s="146">
        <f>VLOOKUP($A:$A,'[1]PMR 18-20'!$B$2:$N$77,12,FALSE)</f>
        <v>16636.169000000002</v>
      </c>
      <c r="E31" s="146">
        <f>VLOOKUP($A:$A,'[1]PMR 18-20'!$B$2:$N$77,13,FALSE)</f>
        <v>18299.785900000006</v>
      </c>
    </row>
    <row r="32" spans="1:5" ht="21" customHeight="1" x14ac:dyDescent="0.25">
      <c r="A32" s="119" t="s">
        <v>12</v>
      </c>
      <c r="B32" s="16"/>
      <c r="C32" s="146">
        <f>VLOOKUP($A:$A,'[1]PMR 18-20'!$B$2:$N$77,11,FALSE)</f>
        <v>19860.940000000002</v>
      </c>
      <c r="D32" s="146">
        <f>VLOOKUP($A:$A,'[1]PMR 18-20'!$B$2:$N$77,12,FALSE)</f>
        <v>21847.034000000007</v>
      </c>
      <c r="E32" s="146">
        <f>VLOOKUP($A:$A,'[1]PMR 18-20'!$B$2:$N$77,13,FALSE)</f>
        <v>24031.737400000009</v>
      </c>
    </row>
    <row r="33" spans="1:5" ht="21" customHeight="1" x14ac:dyDescent="0.25">
      <c r="A33" s="119" t="s">
        <v>13</v>
      </c>
      <c r="B33" s="16"/>
      <c r="C33" s="146">
        <f>VLOOKUP($A:$A,'[1]PMR 18-20'!$B$2:$N$77,11,FALSE)</f>
        <v>53982.94000000001</v>
      </c>
      <c r="D33" s="146">
        <f>VLOOKUP($A:$A,'[1]PMR 18-20'!$B$2:$N$77,12,FALSE)</f>
        <v>59381.234000000019</v>
      </c>
      <c r="E33" s="146">
        <f>VLOOKUP($A:$A,'[1]PMR 18-20'!$B$2:$N$77,13,FALSE)</f>
        <v>65319.357400000015</v>
      </c>
    </row>
    <row r="34" spans="1:5" ht="21" customHeight="1" x14ac:dyDescent="0.25">
      <c r="A34" s="119" t="s">
        <v>14</v>
      </c>
      <c r="B34" s="16"/>
      <c r="C34" s="146">
        <f>VLOOKUP($A:$A,'[1]PMR 18-20'!$B$2:$N$77,11,FALSE)</f>
        <v>39553.69000000001</v>
      </c>
      <c r="D34" s="146">
        <f>VLOOKUP($A:$A,'[1]PMR 18-20'!$B$2:$N$77,12,FALSE)</f>
        <v>43509.059000000008</v>
      </c>
      <c r="E34" s="146">
        <f>VLOOKUP($A:$A,'[1]PMR 18-20'!$B$2:$N$77,13,FALSE)</f>
        <v>47859.964900000014</v>
      </c>
    </row>
    <row r="35" spans="1:5" ht="21" customHeight="1" x14ac:dyDescent="0.25">
      <c r="A35" s="119" t="s">
        <v>15</v>
      </c>
      <c r="B35" s="16"/>
      <c r="C35" s="146">
        <f>VLOOKUP($A:$A,'[1]PMR 18-20'!$B$2:$N$77,11,FALSE)</f>
        <v>38574.800000000003</v>
      </c>
      <c r="D35" s="146">
        <f>VLOOKUP($A:$A,'[1]PMR 18-20'!$B$2:$N$77,12,FALSE)</f>
        <v>42432.280000000013</v>
      </c>
      <c r="E35" s="146">
        <f>VLOOKUP($A:$A,'[1]PMR 18-20'!$B$2:$N$77,13,FALSE)</f>
        <v>46675.508000000016</v>
      </c>
    </row>
    <row r="36" spans="1:5" ht="21" customHeight="1" x14ac:dyDescent="0.25">
      <c r="A36" s="119" t="s">
        <v>16</v>
      </c>
      <c r="B36" s="16"/>
      <c r="C36" s="146">
        <f>VLOOKUP($A:$A,'[1]PMR 18-20'!$B$2:$N$77,11,FALSE)</f>
        <v>34354.320000000007</v>
      </c>
      <c r="D36" s="146">
        <f>VLOOKUP($A:$A,'[1]PMR 18-20'!$B$2:$N$77,12,FALSE)</f>
        <v>37789.752</v>
      </c>
      <c r="E36" s="146">
        <f>VLOOKUP($A:$A,'[1]PMR 18-20'!$B$2:$N$77,13,FALSE)</f>
        <v>41568.727200000008</v>
      </c>
    </row>
    <row r="37" spans="1:5" ht="21" customHeight="1" x14ac:dyDescent="0.25">
      <c r="A37" s="119" t="s">
        <v>128</v>
      </c>
      <c r="B37" s="16"/>
      <c r="C37" s="146">
        <f>VLOOKUP($A:$A,'[1]PMR 18-20'!$B$2:$N$77,11,FALSE)</f>
        <v>22960.960000000006</v>
      </c>
      <c r="D37" s="146">
        <f>VLOOKUP($A:$A,'[1]PMR 18-20'!$B$2:$N$77,12,FALSE)</f>
        <v>25257.056000000008</v>
      </c>
      <c r="E37" s="146">
        <f>VLOOKUP($A:$A,'[1]PMR 18-20'!$B$2:$N$77,13,FALSE)</f>
        <v>27782.761600000016</v>
      </c>
    </row>
    <row r="38" spans="1:5" ht="21" customHeight="1" x14ac:dyDescent="0.25">
      <c r="A38" s="119" t="s">
        <v>18</v>
      </c>
      <c r="B38" s="16"/>
      <c r="C38" s="146">
        <f>VLOOKUP($A:$A,'[1]PMR 18-20'!$B$2:$N$77,11,FALSE)</f>
        <v>17718.030000000002</v>
      </c>
      <c r="D38" s="146">
        <f>VLOOKUP($A:$A,'[1]PMR 18-20'!$B$2:$N$77,12,FALSE)</f>
        <v>19489.833000000006</v>
      </c>
      <c r="E38" s="146">
        <f>VLOOKUP($A:$A,'[1]PMR 18-20'!$B$2:$N$77,13,FALSE)</f>
        <v>21438.816300000002</v>
      </c>
    </row>
    <row r="39" spans="1:5" ht="21" customHeight="1" x14ac:dyDescent="0.25">
      <c r="A39" s="119" t="s">
        <v>19</v>
      </c>
      <c r="B39" s="16"/>
      <c r="C39" s="146">
        <f>VLOOKUP($A:$A,'[1]PMR 18-20'!$B$2:$N$77,11,FALSE)</f>
        <v>8833.0000000000018</v>
      </c>
      <c r="D39" s="146">
        <f>VLOOKUP($A:$A,'[1]PMR 18-20'!$B$2:$N$77,12,FALSE)</f>
        <v>9716.3000000000011</v>
      </c>
      <c r="E39" s="146">
        <f>VLOOKUP($A:$A,'[1]PMR 18-20'!$B$2:$N$77,13,FALSE)</f>
        <v>10687.930000000002</v>
      </c>
    </row>
    <row r="40" spans="1:5" ht="21" customHeight="1" x14ac:dyDescent="0.25">
      <c r="A40" s="119" t="s">
        <v>129</v>
      </c>
      <c r="B40" s="16"/>
      <c r="C40" s="146">
        <f>VLOOKUP($A:$A,'[1]PMR 18-20'!$B$2:$N$77,11,FALSE)</f>
        <v>4664.5500000000011</v>
      </c>
      <c r="D40" s="146">
        <f>VLOOKUP($A:$A,'[1]PMR 18-20'!$B$2:$N$77,12,FALSE)</f>
        <v>5131.0050000000028</v>
      </c>
      <c r="E40" s="146">
        <f>VLOOKUP($A:$A,'[1]PMR 18-20'!$B$2:$N$77,13,FALSE)</f>
        <v>5644.1055000000015</v>
      </c>
    </row>
    <row r="41" spans="1:5" ht="21" customHeight="1" x14ac:dyDescent="0.25">
      <c r="A41" s="119" t="s">
        <v>21</v>
      </c>
      <c r="B41" s="16"/>
      <c r="C41" s="146">
        <f>VLOOKUP($A:$A,'[1]PMR 18-20'!$B$2:$N$77,11,FALSE)</f>
        <v>15007.630000000003</v>
      </c>
      <c r="D41" s="146">
        <f>VLOOKUP($A:$A,'[1]PMR 18-20'!$B$2:$N$77,12,FALSE)</f>
        <v>16508.393000000004</v>
      </c>
      <c r="E41" s="146">
        <f>VLOOKUP($A:$A,'[1]PMR 18-20'!$B$2:$N$77,13,FALSE)</f>
        <v>18159.232300000007</v>
      </c>
    </row>
    <row r="42" spans="1:5" ht="21" customHeight="1" x14ac:dyDescent="0.25">
      <c r="A42" s="119" t="s">
        <v>22</v>
      </c>
      <c r="B42" s="16"/>
      <c r="C42" s="146">
        <f>VLOOKUP($A:$A,'[1]PMR 18-20'!$B$2:$N$77,11,FALSE)</f>
        <v>11784.190000000004</v>
      </c>
      <c r="D42" s="146">
        <f>VLOOKUP($A:$A,'[1]PMR 18-20'!$B$2:$N$77,12,FALSE)</f>
        <v>12962.609000000004</v>
      </c>
      <c r="E42" s="146">
        <f>VLOOKUP($A:$A,'[1]PMR 18-20'!$B$2:$N$77,13,FALSE)</f>
        <v>14258.869900000007</v>
      </c>
    </row>
    <row r="43" spans="1:5" ht="21" customHeight="1" x14ac:dyDescent="0.25">
      <c r="A43" s="119" t="s">
        <v>130</v>
      </c>
      <c r="B43" s="16"/>
      <c r="C43" s="146">
        <f>VLOOKUP($A:$A,'[1]PMR 18-20'!$B$2:$N$77,11,FALSE)</f>
        <v>26183.325000000037</v>
      </c>
      <c r="D43" s="146">
        <f>VLOOKUP($A:$A,'[1]PMR 18-20'!$B$2:$N$77,12,FALSE)</f>
        <v>28801.657500000063</v>
      </c>
      <c r="E43" s="146">
        <f>VLOOKUP($A:$A,'[1]PMR 18-20'!$B$2:$N$77,13,FALSE)</f>
        <v>31681.823250000052</v>
      </c>
    </row>
    <row r="44" spans="1:5" ht="21" customHeight="1" x14ac:dyDescent="0.25">
      <c r="A44" s="119" t="s">
        <v>24</v>
      </c>
      <c r="B44" s="16"/>
      <c r="C44" s="146">
        <f>VLOOKUP($A:$A,'[1]PMR 18-20'!$B$2:$N$77,11,FALSE)</f>
        <v>5015.4500000000016</v>
      </c>
      <c r="D44" s="146">
        <f>VLOOKUP($A:$A,'[1]PMR 18-20'!$B$2:$N$77,12,FALSE)</f>
        <v>5516.9950000000008</v>
      </c>
      <c r="E44" s="146">
        <f>VLOOKUP($A:$A,'[1]PMR 18-20'!$B$2:$N$77,13,FALSE)</f>
        <v>6068.6945000000023</v>
      </c>
    </row>
    <row r="45" spans="1:5" ht="21" customHeight="1" x14ac:dyDescent="0.25">
      <c r="A45" s="119" t="s">
        <v>25</v>
      </c>
      <c r="B45" s="16"/>
      <c r="C45" s="146">
        <f>VLOOKUP($A:$A,'[1]PMR 18-20'!$B$2:$N$77,11,FALSE)</f>
        <v>16048.230000000003</v>
      </c>
      <c r="D45" s="146">
        <f>VLOOKUP($A:$A,'[1]PMR 18-20'!$B$2:$N$77,12,FALSE)</f>
        <v>17653.053000000007</v>
      </c>
      <c r="E45" s="146">
        <f>VLOOKUP($A:$A,'[1]PMR 18-20'!$B$2:$N$77,13,FALSE)</f>
        <v>19418.358300000004</v>
      </c>
    </row>
    <row r="46" spans="1:5" ht="21" customHeight="1" x14ac:dyDescent="0.25">
      <c r="A46" s="119" t="s">
        <v>26</v>
      </c>
      <c r="B46" s="16"/>
      <c r="C46" s="146">
        <f>VLOOKUP($A:$A,'[1]PMR 18-20'!$B$2:$N$77,11,FALSE)</f>
        <v>10103.500000000002</v>
      </c>
      <c r="D46" s="146">
        <f>VLOOKUP($A:$A,'[1]PMR 18-20'!$B$2:$N$77,12,FALSE)</f>
        <v>11113.850000000002</v>
      </c>
      <c r="E46" s="146">
        <f>VLOOKUP($A:$A,'[1]PMR 18-20'!$B$2:$N$77,13,FALSE)</f>
        <v>12225.235000000004</v>
      </c>
    </row>
    <row r="47" spans="1:5" ht="21" customHeight="1" x14ac:dyDescent="0.25">
      <c r="A47" s="119" t="s">
        <v>27</v>
      </c>
      <c r="B47" s="16"/>
      <c r="C47" s="146">
        <f>VLOOKUP($A:$A,'[1]PMR 18-20'!$B$2:$N$77,11,FALSE)</f>
        <v>9169.3800000000028</v>
      </c>
      <c r="D47" s="146">
        <f>VLOOKUP($A:$A,'[1]PMR 18-20'!$B$2:$N$77,12,FALSE)</f>
        <v>10086.318000000003</v>
      </c>
      <c r="E47" s="146">
        <f>VLOOKUP($A:$A,'[1]PMR 18-20'!$B$2:$N$77,13,FALSE)</f>
        <v>11094.949800000004</v>
      </c>
    </row>
    <row r="48" spans="1:5" ht="21" customHeight="1" x14ac:dyDescent="0.25">
      <c r="A48" s="119" t="s">
        <v>28</v>
      </c>
      <c r="B48" s="16"/>
      <c r="C48" s="146">
        <f>VLOOKUP($A:$A,'[1]PMR 18-20'!$B$2:$N$77,11,FALSE)</f>
        <v>7458.4400000000023</v>
      </c>
      <c r="D48" s="146">
        <f>VLOOKUP($A:$A,'[1]PMR 18-20'!$B$2:$N$77,12,FALSE)</f>
        <v>8204.2840000000033</v>
      </c>
      <c r="E48" s="146">
        <f>VLOOKUP($A:$A,'[1]PMR 18-20'!$B$2:$N$77,13,FALSE)</f>
        <v>9024.7124000000022</v>
      </c>
    </row>
    <row r="49" spans="1:6" ht="21" customHeight="1" x14ac:dyDescent="0.25">
      <c r="A49" s="119" t="s">
        <v>131</v>
      </c>
      <c r="B49" s="16"/>
      <c r="C49" s="146">
        <f>VLOOKUP($A:$A,'[1]PMR 18-20'!$B$2:$N$77,11,FALSE)</f>
        <v>1271.7100000000005</v>
      </c>
      <c r="D49" s="146">
        <f>VLOOKUP($A:$A,'[1]PMR 18-20'!$B$2:$N$77,12,FALSE)</f>
        <v>1398.8810000000001</v>
      </c>
      <c r="E49" s="146">
        <f>VLOOKUP($A:$A,'[1]PMR 18-20'!$B$2:$N$77,13,FALSE)</f>
        <v>1538.7691000000004</v>
      </c>
    </row>
    <row r="50" spans="1:6" ht="20.100000000000001" customHeight="1" x14ac:dyDescent="0.25">
      <c r="A50" s="119" t="s">
        <v>30</v>
      </c>
      <c r="B50" s="16"/>
      <c r="C50" s="146">
        <f>VLOOKUP($A:$A,'[1]PMR 18-20'!$B$2:$N$77,11,FALSE)</f>
        <v>750.20000000000016</v>
      </c>
      <c r="D50" s="146">
        <f>VLOOKUP($A:$A,'[1]PMR 18-20'!$B$2:$N$77,12,FALSE)</f>
        <v>825.22000000000025</v>
      </c>
      <c r="E50" s="146">
        <f>VLOOKUP($A:$A,'[1]PMR 18-20'!$B$2:$N$77,13,FALSE)</f>
        <v>907.7420000000003</v>
      </c>
    </row>
    <row r="51" spans="1:6" ht="20.100000000000001" customHeight="1" x14ac:dyDescent="0.25">
      <c r="A51" s="119" t="s">
        <v>31</v>
      </c>
      <c r="B51" s="16"/>
      <c r="C51" s="146">
        <f>VLOOKUP($A:$A,'[1]PMR 18-20'!$B$2:$N$77,11,FALSE)</f>
        <v>975.26000000000022</v>
      </c>
      <c r="D51" s="146">
        <f>VLOOKUP($A:$A,'[1]PMR 18-20'!$B$2:$N$77,12,FALSE)</f>
        <v>1072.7860000000003</v>
      </c>
      <c r="E51" s="146">
        <f>VLOOKUP($A:$A,'[1]PMR 18-20'!$B$2:$N$77,13,FALSE)</f>
        <v>1180.0646000000004</v>
      </c>
    </row>
    <row r="52" spans="1:6" ht="20.100000000000001" customHeight="1" x14ac:dyDescent="0.25">
      <c r="A52" s="119" t="s">
        <v>132</v>
      </c>
      <c r="B52" s="16"/>
      <c r="C52" s="146">
        <f>VLOOKUP($A:$A,'[1]PMR 18-20'!$B$2:$N$77,11,FALSE)</f>
        <v>648.56000000000017</v>
      </c>
      <c r="D52" s="146">
        <f>VLOOKUP($A:$A,'[1]PMR 18-20'!$B$2:$N$77,12,FALSE)</f>
        <v>713.41600000000017</v>
      </c>
      <c r="E52" s="146">
        <f>VLOOKUP($A:$A,'[1]PMR 18-20'!$B$2:$N$77,13,FALSE)</f>
        <v>784.75760000000037</v>
      </c>
    </row>
    <row r="53" spans="1:6" ht="20.100000000000001" customHeight="1" x14ac:dyDescent="0.25">
      <c r="A53" s="119" t="s">
        <v>33</v>
      </c>
      <c r="B53" s="16"/>
      <c r="C53" s="146">
        <f>VLOOKUP($A:$A,'[1]PMR 18-20'!$B$2:$N$77,11,FALSE)</f>
        <v>853.05000000000018</v>
      </c>
      <c r="D53" s="146">
        <f>VLOOKUP($A:$A,'[1]PMR 18-20'!$B$2:$N$77,12,FALSE)</f>
        <v>938.35500000000013</v>
      </c>
      <c r="E53" s="146">
        <f>VLOOKUP($A:$A,'[1]PMR 18-20'!$B$2:$N$77,13,FALSE)</f>
        <v>1032.1905000000002</v>
      </c>
    </row>
    <row r="54" spans="1:6" ht="20.100000000000001" customHeight="1" x14ac:dyDescent="0.25">
      <c r="A54" s="119" t="s">
        <v>34</v>
      </c>
      <c r="B54" s="16"/>
      <c r="C54" s="146">
        <f>VLOOKUP($A:$A,'[1]PMR 18-20'!$B$2:$N$77,11,FALSE)</f>
        <v>19.360000000000003</v>
      </c>
      <c r="D54" s="146">
        <f>VLOOKUP($A:$A,'[1]PMR 18-20'!$B$2:$N$77,12,FALSE)</f>
        <v>21.296000000000003</v>
      </c>
      <c r="E54" s="146">
        <f>VLOOKUP($A:$A,'[1]PMR 18-20'!$B$2:$N$77,13,FALSE)</f>
        <v>23.425600000000006</v>
      </c>
    </row>
    <row r="55" spans="1:6" ht="20.100000000000001" customHeight="1" x14ac:dyDescent="0.3">
      <c r="A55" s="119" t="s">
        <v>133</v>
      </c>
      <c r="B55" s="16"/>
      <c r="C55" s="147" t="s">
        <v>145</v>
      </c>
      <c r="D55" s="147" t="s">
        <v>145</v>
      </c>
      <c r="E55" s="147" t="s">
        <v>145</v>
      </c>
    </row>
    <row r="56" spans="1:6" ht="20.100000000000001" customHeight="1" x14ac:dyDescent="0.25">
      <c r="A56" s="119" t="s">
        <v>36</v>
      </c>
      <c r="B56" s="16"/>
      <c r="C56" s="146">
        <f>VLOOKUP($A:$A,'[1]PMR 18-20'!$B$2:$N$77,11,FALSE)</f>
        <v>1.2100000000000002</v>
      </c>
      <c r="D56" s="146">
        <f>VLOOKUP($A:$A,'[1]PMR 18-20'!$B$2:$N$77,12,FALSE)</f>
        <v>1.3310000000000004</v>
      </c>
      <c r="E56" s="146">
        <f>VLOOKUP($A:$A,'[1]PMR 18-20'!$B$2:$N$77,13,FALSE)</f>
        <v>1.4641000000000006</v>
      </c>
    </row>
    <row r="57" spans="1:6" ht="20.100000000000001" customHeight="1" x14ac:dyDescent="0.25">
      <c r="A57" s="119" t="s">
        <v>37</v>
      </c>
      <c r="B57" s="16"/>
      <c r="C57" s="146">
        <f>VLOOKUP($A:$A,'[1]PMR 18-20'!$B$2:$N$77,11,FALSE)</f>
        <v>1626.2400000000002</v>
      </c>
      <c r="D57" s="146">
        <f>VLOOKUP($A:$A,'[1]PMR 18-20'!$B$2:$N$77,12,FALSE)</f>
        <v>1788.8640000000005</v>
      </c>
      <c r="E57" s="146">
        <f>VLOOKUP($A:$A,'[1]PMR 18-20'!$B$2:$N$77,13,FALSE)</f>
        <v>1967.7504000000006</v>
      </c>
    </row>
    <row r="58" spans="1:6" ht="20.100000000000001" customHeight="1" x14ac:dyDescent="0.25">
      <c r="A58" s="119" t="s">
        <v>38</v>
      </c>
      <c r="B58" s="16"/>
      <c r="C58" s="146">
        <f>VLOOKUP($A:$A,'[1]PMR 18-20'!$B$2:$N$77,11,FALSE)</f>
        <v>1989.24</v>
      </c>
      <c r="D58" s="146">
        <f>VLOOKUP($A:$A,'[1]PMR 18-20'!$B$2:$N$77,12,FALSE)</f>
        <v>2188.1640000000007</v>
      </c>
      <c r="E58" s="146">
        <f>VLOOKUP($A:$A,'[1]PMR 18-20'!$B$2:$N$77,13,FALSE)</f>
        <v>2406.9804000000004</v>
      </c>
    </row>
    <row r="59" spans="1:6" ht="20.100000000000001" customHeight="1" x14ac:dyDescent="0.25">
      <c r="A59" s="119" t="s">
        <v>39</v>
      </c>
      <c r="B59" s="16"/>
      <c r="C59" s="146">
        <f>VLOOKUP($A:$A,'[1]PMR 18-20'!$B$2:$N$77,11,FALSE)</f>
        <v>707.85000000000014</v>
      </c>
      <c r="D59" s="146">
        <f>VLOOKUP($A:$A,'[1]PMR 18-20'!$B$2:$N$77,12,FALSE)</f>
        <v>778.63500000000022</v>
      </c>
      <c r="E59" s="146">
        <f>VLOOKUP($A:$A,'[1]PMR 18-20'!$B$2:$N$77,13,FALSE)</f>
        <v>856.49850000000038</v>
      </c>
    </row>
    <row r="60" spans="1:6" ht="20.100000000000001" customHeight="1" x14ac:dyDescent="0.25">
      <c r="A60" s="119" t="s">
        <v>40</v>
      </c>
      <c r="B60" s="16"/>
      <c r="C60" s="146">
        <f>VLOOKUP($A:$A,'[1]PMR 18-20'!$B$2:$N$77,11,FALSE)</f>
        <v>897.82000000000016</v>
      </c>
      <c r="D60" s="146">
        <f>VLOOKUP($A:$A,'[1]PMR 18-20'!$B$2:$N$77,12,FALSE)</f>
        <v>987.6020000000002</v>
      </c>
      <c r="E60" s="146">
        <f>VLOOKUP($A:$A,'[1]PMR 18-20'!$B$2:$N$77,13,FALSE)</f>
        <v>1086.3622000000003</v>
      </c>
    </row>
    <row r="61" spans="1:6" ht="20.100000000000001" customHeight="1" x14ac:dyDescent="0.25">
      <c r="A61" s="120" t="s">
        <v>4</v>
      </c>
      <c r="B61" s="16"/>
      <c r="C61" s="121">
        <f>SUM(C6:C60)</f>
        <v>1115600.8750000002</v>
      </c>
      <c r="D61" s="121">
        <f t="shared" ref="D61:E61" si="0">SUM(D6:D60)</f>
        <v>1227162.8625000007</v>
      </c>
      <c r="E61" s="121">
        <f t="shared" si="0"/>
        <v>1349878.3487500006</v>
      </c>
    </row>
    <row r="63" spans="1:6" ht="12.75" x14ac:dyDescent="0.2">
      <c r="F63"/>
    </row>
    <row r="64" spans="1:6" ht="12.75" x14ac:dyDescent="0.2">
      <c r="F64"/>
    </row>
    <row r="65" spans="3:6" ht="12.75" x14ac:dyDescent="0.2">
      <c r="C65" s="30"/>
      <c r="D65" s="30"/>
      <c r="E65" s="30"/>
      <c r="F65"/>
    </row>
    <row r="66" spans="3:6" ht="12.75" x14ac:dyDescent="0.2">
      <c r="F66"/>
    </row>
    <row r="67" spans="3:6" ht="12.75" x14ac:dyDescent="0.2">
      <c r="F67"/>
    </row>
    <row r="68" spans="3:6" ht="12.75" x14ac:dyDescent="0.2">
      <c r="F68"/>
    </row>
    <row r="110" spans="1:1" x14ac:dyDescent="0.2">
      <c r="A110" s="22" t="s">
        <v>97</v>
      </c>
    </row>
    <row r="111" spans="1:1" ht="27.95" customHeight="1" x14ac:dyDescent="0.2">
      <c r="A111" s="23">
        <v>2019</v>
      </c>
    </row>
    <row r="112" spans="1:1" ht="66" customHeight="1" x14ac:dyDescent="0.2">
      <c r="A112" s="24" t="s">
        <v>91</v>
      </c>
    </row>
    <row r="113" spans="1:2" ht="20.100000000000001" customHeight="1" x14ac:dyDescent="0.25">
      <c r="A113" s="26" t="s">
        <v>41</v>
      </c>
      <c r="B113" s="16"/>
    </row>
    <row r="114" spans="1:2" ht="20.100000000000001" customHeight="1" x14ac:dyDescent="0.25">
      <c r="A114" s="26" t="s">
        <v>42</v>
      </c>
      <c r="B114" s="16"/>
    </row>
    <row r="115" spans="1:2" ht="20.100000000000001" customHeight="1" x14ac:dyDescent="0.25">
      <c r="A115" s="26" t="s">
        <v>43</v>
      </c>
      <c r="B115" s="16"/>
    </row>
    <row r="116" spans="1:2" ht="20.100000000000001" customHeight="1" x14ac:dyDescent="0.25">
      <c r="A116" s="26" t="s">
        <v>44</v>
      </c>
      <c r="B116" s="16"/>
    </row>
    <row r="117" spans="1:2" ht="20.100000000000001" customHeight="1" x14ac:dyDescent="0.25">
      <c r="A117" s="26" t="s">
        <v>45</v>
      </c>
      <c r="B117" s="16"/>
    </row>
    <row r="118" spans="1:2" ht="20.100000000000001" customHeight="1" x14ac:dyDescent="0.25">
      <c r="A118" s="26" t="s">
        <v>46</v>
      </c>
      <c r="B118" s="16"/>
    </row>
    <row r="119" spans="1:2" ht="20.100000000000001" customHeight="1" x14ac:dyDescent="0.25">
      <c r="A119" s="26" t="s">
        <v>47</v>
      </c>
      <c r="B119" s="16"/>
    </row>
    <row r="120" spans="1:2" ht="20.100000000000001" customHeight="1" x14ac:dyDescent="0.25">
      <c r="A120" s="26" t="s">
        <v>48</v>
      </c>
      <c r="B120" s="16"/>
    </row>
    <row r="121" spans="1:2" ht="20.100000000000001" customHeight="1" x14ac:dyDescent="0.25">
      <c r="A121" s="26" t="s">
        <v>49</v>
      </c>
      <c r="B121" s="16"/>
    </row>
    <row r="122" spans="1:2" ht="20.100000000000001" customHeight="1" x14ac:dyDescent="0.25">
      <c r="A122" s="26" t="s">
        <v>50</v>
      </c>
      <c r="B122" s="16"/>
    </row>
    <row r="123" spans="1:2" ht="20.100000000000001" customHeight="1" x14ac:dyDescent="0.25">
      <c r="A123" s="26" t="s">
        <v>51</v>
      </c>
      <c r="B123" s="16"/>
    </row>
    <row r="124" spans="1:2" ht="20.100000000000001" customHeight="1" x14ac:dyDescent="0.25">
      <c r="A124" s="26" t="s">
        <v>52</v>
      </c>
      <c r="B124" s="16"/>
    </row>
    <row r="125" spans="1:2" ht="20.100000000000001" customHeight="1" x14ac:dyDescent="0.25">
      <c r="A125" s="26" t="s">
        <v>53</v>
      </c>
      <c r="B125" s="16"/>
    </row>
    <row r="126" spans="1:2" ht="20.100000000000001" customHeight="1" x14ac:dyDescent="0.25">
      <c r="A126" s="26" t="s">
        <v>54</v>
      </c>
      <c r="B126" s="16"/>
    </row>
    <row r="127" spans="1:2" ht="20.100000000000001" customHeight="1" x14ac:dyDescent="0.25">
      <c r="A127" s="26" t="s">
        <v>56</v>
      </c>
      <c r="B127" s="16"/>
    </row>
    <row r="128" spans="1:2" ht="20.100000000000001" customHeight="1" x14ac:dyDescent="0.25">
      <c r="A128" s="26" t="s">
        <v>57</v>
      </c>
      <c r="B128" s="16"/>
    </row>
    <row r="129" spans="1:2" ht="20.100000000000001" customHeight="1" x14ac:dyDescent="0.25">
      <c r="A129" s="26" t="s">
        <v>58</v>
      </c>
      <c r="B129" s="16"/>
    </row>
    <row r="130" spans="1:2" ht="20.100000000000001" customHeight="1" x14ac:dyDescent="0.25">
      <c r="A130" s="26" t="s">
        <v>59</v>
      </c>
      <c r="B130" s="16"/>
    </row>
    <row r="131" spans="1:2" ht="20.100000000000001" customHeight="1" x14ac:dyDescent="0.25">
      <c r="A131" s="26" t="s">
        <v>60</v>
      </c>
      <c r="B131" s="16"/>
    </row>
    <row r="132" spans="1:2" ht="20.100000000000001" customHeight="1" x14ac:dyDescent="0.25">
      <c r="A132" s="26" t="s">
        <v>61</v>
      </c>
      <c r="B132" s="16"/>
    </row>
    <row r="133" spans="1:2" ht="20.100000000000001" customHeight="1" x14ac:dyDescent="0.25">
      <c r="A133" s="26" t="s">
        <v>62</v>
      </c>
      <c r="B133" s="16"/>
    </row>
    <row r="134" spans="1:2" ht="20.100000000000001" customHeight="1" x14ac:dyDescent="0.25">
      <c r="A134" s="26" t="s">
        <v>63</v>
      </c>
      <c r="B134" s="16"/>
    </row>
    <row r="135" spans="1:2" ht="20.100000000000001" customHeight="1" x14ac:dyDescent="0.25">
      <c r="A135" s="26" t="s">
        <v>64</v>
      </c>
      <c r="B135" s="16"/>
    </row>
    <row r="136" spans="1:2" ht="20.100000000000001" customHeight="1" x14ac:dyDescent="0.25">
      <c r="A136" s="26" t="s">
        <v>65</v>
      </c>
      <c r="B136" s="16"/>
    </row>
    <row r="137" spans="1:2" ht="20.100000000000001" customHeight="1" x14ac:dyDescent="0.25">
      <c r="A137" s="26" t="s">
        <v>66</v>
      </c>
      <c r="B137" s="16"/>
    </row>
    <row r="138" spans="1:2" ht="20.100000000000001" customHeight="1" x14ac:dyDescent="0.25">
      <c r="A138" s="26" t="s">
        <v>67</v>
      </c>
      <c r="B138" s="16"/>
    </row>
    <row r="139" spans="1:2" ht="20.100000000000001" customHeight="1" x14ac:dyDescent="0.25">
      <c r="A139" s="26" t="s">
        <v>68</v>
      </c>
      <c r="B139" s="16"/>
    </row>
    <row r="140" spans="1:2" ht="20.100000000000001" customHeight="1" x14ac:dyDescent="0.25">
      <c r="A140" s="26" t="s">
        <v>92</v>
      </c>
      <c r="B140" s="16"/>
    </row>
    <row r="141" spans="1:2" ht="20.100000000000001" customHeight="1" x14ac:dyDescent="0.25">
      <c r="A141" s="26" t="s">
        <v>70</v>
      </c>
      <c r="B141" s="16"/>
    </row>
    <row r="142" spans="1:2" ht="20.100000000000001" customHeight="1" x14ac:dyDescent="0.25">
      <c r="A142" s="26" t="s">
        <v>71</v>
      </c>
      <c r="B142" s="16"/>
    </row>
    <row r="143" spans="1:2" ht="20.100000000000001" customHeight="1" x14ac:dyDescent="0.25">
      <c r="A143" s="26" t="s">
        <v>6</v>
      </c>
      <c r="B143" s="16"/>
    </row>
    <row r="144" spans="1:2" ht="20.100000000000001" customHeight="1" x14ac:dyDescent="0.25">
      <c r="A144" s="26" t="s">
        <v>7</v>
      </c>
      <c r="B144" s="16"/>
    </row>
    <row r="145" spans="1:2" ht="20.100000000000001" customHeight="1" x14ac:dyDescent="0.25">
      <c r="A145" s="26" t="s">
        <v>8</v>
      </c>
      <c r="B145" s="16"/>
    </row>
    <row r="146" spans="1:2" ht="20.100000000000001" customHeight="1" x14ac:dyDescent="0.25">
      <c r="A146" s="26" t="s">
        <v>9</v>
      </c>
      <c r="B146" s="16"/>
    </row>
    <row r="147" spans="1:2" ht="20.100000000000001" customHeight="1" x14ac:dyDescent="0.25">
      <c r="A147" s="26" t="s">
        <v>10</v>
      </c>
      <c r="B147" s="16"/>
    </row>
    <row r="148" spans="1:2" ht="20.100000000000001" customHeight="1" x14ac:dyDescent="0.25">
      <c r="A148" s="26" t="s">
        <v>11</v>
      </c>
      <c r="B148" s="16"/>
    </row>
    <row r="149" spans="1:2" ht="20.100000000000001" customHeight="1" x14ac:dyDescent="0.25">
      <c r="A149" s="26" t="s">
        <v>12</v>
      </c>
      <c r="B149" s="16"/>
    </row>
    <row r="150" spans="1:2" ht="20.100000000000001" customHeight="1" x14ac:dyDescent="0.25">
      <c r="A150" s="26" t="s">
        <v>13</v>
      </c>
      <c r="B150" s="16"/>
    </row>
    <row r="151" spans="1:2" ht="20.100000000000001" customHeight="1" x14ac:dyDescent="0.25">
      <c r="A151" s="26" t="s">
        <v>14</v>
      </c>
      <c r="B151" s="16"/>
    </row>
    <row r="152" spans="1:2" ht="20.100000000000001" customHeight="1" x14ac:dyDescent="0.25">
      <c r="A152" s="26" t="s">
        <v>15</v>
      </c>
      <c r="B152" s="16"/>
    </row>
    <row r="153" spans="1:2" ht="20.100000000000001" customHeight="1" x14ac:dyDescent="0.25">
      <c r="A153" s="26" t="s">
        <v>16</v>
      </c>
      <c r="B153" s="16"/>
    </row>
    <row r="154" spans="1:2" ht="20.100000000000001" customHeight="1" x14ac:dyDescent="0.25">
      <c r="A154" s="26" t="s">
        <v>17</v>
      </c>
      <c r="B154" s="16"/>
    </row>
    <row r="155" spans="1:2" ht="20.100000000000001" customHeight="1" x14ac:dyDescent="0.25">
      <c r="A155" s="26" t="s">
        <v>18</v>
      </c>
      <c r="B155" s="16"/>
    </row>
    <row r="156" spans="1:2" ht="20.100000000000001" customHeight="1" x14ac:dyDescent="0.25">
      <c r="A156" s="26" t="s">
        <v>19</v>
      </c>
      <c r="B156" s="16"/>
    </row>
    <row r="157" spans="1:2" ht="20.100000000000001" customHeight="1" x14ac:dyDescent="0.25">
      <c r="A157" s="26" t="s">
        <v>20</v>
      </c>
      <c r="B157" s="16"/>
    </row>
    <row r="158" spans="1:2" ht="20.100000000000001" customHeight="1" x14ac:dyDescent="0.25">
      <c r="A158" s="26" t="s">
        <v>21</v>
      </c>
      <c r="B158" s="16"/>
    </row>
    <row r="159" spans="1:2" ht="20.100000000000001" customHeight="1" x14ac:dyDescent="0.25">
      <c r="A159" s="26" t="s">
        <v>22</v>
      </c>
      <c r="B159" s="16"/>
    </row>
    <row r="160" spans="1:2" ht="20.100000000000001" customHeight="1" x14ac:dyDescent="0.25">
      <c r="A160" s="26" t="s">
        <v>23</v>
      </c>
      <c r="B160" s="16"/>
    </row>
    <row r="161" spans="1:2" ht="20.100000000000001" customHeight="1" x14ac:dyDescent="0.25">
      <c r="A161" s="26" t="s">
        <v>24</v>
      </c>
      <c r="B161" s="16"/>
    </row>
    <row r="162" spans="1:2" ht="20.100000000000001" customHeight="1" x14ac:dyDescent="0.25">
      <c r="A162" s="26" t="s">
        <v>25</v>
      </c>
      <c r="B162" s="16"/>
    </row>
    <row r="163" spans="1:2" ht="20.100000000000001" customHeight="1" x14ac:dyDescent="0.25">
      <c r="A163" s="26" t="s">
        <v>26</v>
      </c>
      <c r="B163" s="16"/>
    </row>
    <row r="164" spans="1:2" ht="20.100000000000001" customHeight="1" x14ac:dyDescent="0.25">
      <c r="A164" s="26" t="s">
        <v>27</v>
      </c>
      <c r="B164" s="16"/>
    </row>
    <row r="165" spans="1:2" ht="20.100000000000001" customHeight="1" x14ac:dyDescent="0.25">
      <c r="A165" s="26" t="s">
        <v>28</v>
      </c>
      <c r="B165" s="16"/>
    </row>
    <row r="166" spans="1:2" ht="20.100000000000001" customHeight="1" x14ac:dyDescent="0.25">
      <c r="A166" s="26" t="s">
        <v>29</v>
      </c>
      <c r="B166" s="16"/>
    </row>
    <row r="167" spans="1:2" ht="20.100000000000001" customHeight="1" x14ac:dyDescent="0.25">
      <c r="A167" s="26" t="s">
        <v>30</v>
      </c>
      <c r="B167" s="16"/>
    </row>
    <row r="168" spans="1:2" ht="20.100000000000001" customHeight="1" x14ac:dyDescent="0.25">
      <c r="A168" s="26" t="s">
        <v>31</v>
      </c>
      <c r="B168" s="16"/>
    </row>
    <row r="169" spans="1:2" ht="20.100000000000001" customHeight="1" x14ac:dyDescent="0.25">
      <c r="A169" s="26" t="s">
        <v>32</v>
      </c>
      <c r="B169" s="16"/>
    </row>
    <row r="170" spans="1:2" ht="20.100000000000001" customHeight="1" x14ac:dyDescent="0.25">
      <c r="A170" s="26" t="s">
        <v>33</v>
      </c>
      <c r="B170" s="16"/>
    </row>
    <row r="171" spans="1:2" ht="20.100000000000001" customHeight="1" x14ac:dyDescent="0.25">
      <c r="A171" s="26" t="s">
        <v>34</v>
      </c>
      <c r="B171" s="16"/>
    </row>
    <row r="172" spans="1:2" ht="20.100000000000001" customHeight="1" x14ac:dyDescent="0.25">
      <c r="A172" s="26" t="s">
        <v>35</v>
      </c>
      <c r="B172" s="16"/>
    </row>
    <row r="173" spans="1:2" ht="20.100000000000001" customHeight="1" x14ac:dyDescent="0.25">
      <c r="A173" s="26" t="s">
        <v>36</v>
      </c>
      <c r="B173" s="16"/>
    </row>
    <row r="174" spans="1:2" ht="20.100000000000001" customHeight="1" x14ac:dyDescent="0.25">
      <c r="A174" s="26" t="s">
        <v>37</v>
      </c>
      <c r="B174" s="16"/>
    </row>
    <row r="175" spans="1:2" ht="20.100000000000001" customHeight="1" x14ac:dyDescent="0.25">
      <c r="A175" s="26" t="s">
        <v>38</v>
      </c>
      <c r="B175" s="16"/>
    </row>
    <row r="176" spans="1:2" ht="20.100000000000001" customHeight="1" x14ac:dyDescent="0.25">
      <c r="A176" s="26" t="s">
        <v>39</v>
      </c>
      <c r="B176" s="16"/>
    </row>
    <row r="177" spans="1:2" ht="20.100000000000001" customHeight="1" x14ac:dyDescent="0.25">
      <c r="A177" s="26" t="s">
        <v>40</v>
      </c>
      <c r="B177" s="16"/>
    </row>
    <row r="178" spans="1:2" ht="20.100000000000001" customHeight="1" x14ac:dyDescent="0.25">
      <c r="A178" s="27" t="s">
        <v>4</v>
      </c>
      <c r="B178" s="16"/>
    </row>
    <row r="179" spans="1:2" x14ac:dyDescent="0.2">
      <c r="A179" s="28"/>
    </row>
    <row r="234" spans="1:5" x14ac:dyDescent="0.2">
      <c r="A234" s="22" t="s">
        <v>98</v>
      </c>
    </row>
    <row r="235" spans="1:5" ht="27.95" customHeight="1" x14ac:dyDescent="0.2">
      <c r="A235" s="23">
        <v>2020</v>
      </c>
    </row>
    <row r="236" spans="1:5" ht="66" customHeight="1" x14ac:dyDescent="0.2">
      <c r="A236" s="24" t="s">
        <v>91</v>
      </c>
    </row>
    <row r="237" spans="1:5" ht="20.100000000000001" customHeight="1" x14ac:dyDescent="0.25">
      <c r="A237" s="26" t="s">
        <v>41</v>
      </c>
      <c r="B237" s="15"/>
      <c r="C237" s="17"/>
      <c r="D237" s="17"/>
      <c r="E237" s="17"/>
    </row>
    <row r="238" spans="1:5" ht="20.100000000000001" customHeight="1" x14ac:dyDescent="0.25">
      <c r="A238" s="26" t="s">
        <v>42</v>
      </c>
      <c r="B238" s="15"/>
    </row>
    <row r="239" spans="1:5" ht="20.100000000000001" customHeight="1" x14ac:dyDescent="0.25">
      <c r="A239" s="26" t="s">
        <v>43</v>
      </c>
      <c r="B239" s="15"/>
    </row>
    <row r="240" spans="1:5" ht="20.100000000000001" customHeight="1" x14ac:dyDescent="0.25">
      <c r="A240" s="26" t="s">
        <v>44</v>
      </c>
      <c r="B240" s="15"/>
    </row>
    <row r="241" spans="1:2" ht="20.100000000000001" customHeight="1" x14ac:dyDescent="0.25">
      <c r="A241" s="26" t="s">
        <v>45</v>
      </c>
      <c r="B241" s="15"/>
    </row>
    <row r="242" spans="1:2" ht="20.100000000000001" customHeight="1" x14ac:dyDescent="0.25">
      <c r="A242" s="26" t="s">
        <v>46</v>
      </c>
      <c r="B242" s="15"/>
    </row>
    <row r="243" spans="1:2" ht="20.100000000000001" customHeight="1" x14ac:dyDescent="0.25">
      <c r="A243" s="26" t="s">
        <v>47</v>
      </c>
      <c r="B243" s="15"/>
    </row>
    <row r="244" spans="1:2" ht="20.100000000000001" customHeight="1" x14ac:dyDescent="0.25">
      <c r="A244" s="26" t="s">
        <v>48</v>
      </c>
      <c r="B244" s="15"/>
    </row>
    <row r="245" spans="1:2" ht="20.100000000000001" customHeight="1" x14ac:dyDescent="0.25">
      <c r="A245" s="26" t="s">
        <v>49</v>
      </c>
      <c r="B245" s="15"/>
    </row>
    <row r="246" spans="1:2" ht="20.100000000000001" customHeight="1" x14ac:dyDescent="0.25">
      <c r="A246" s="26" t="s">
        <v>50</v>
      </c>
      <c r="B246" s="15"/>
    </row>
    <row r="247" spans="1:2" ht="20.100000000000001" customHeight="1" x14ac:dyDescent="0.25">
      <c r="A247" s="26" t="s">
        <v>51</v>
      </c>
      <c r="B247" s="15"/>
    </row>
    <row r="248" spans="1:2" ht="20.100000000000001" customHeight="1" x14ac:dyDescent="0.25">
      <c r="A248" s="26" t="s">
        <v>52</v>
      </c>
      <c r="B248" s="15"/>
    </row>
    <row r="249" spans="1:2" ht="20.100000000000001" customHeight="1" x14ac:dyDescent="0.25">
      <c r="A249" s="26" t="s">
        <v>53</v>
      </c>
      <c r="B249" s="15"/>
    </row>
    <row r="250" spans="1:2" ht="20.100000000000001" customHeight="1" x14ac:dyDescent="0.25">
      <c r="A250" s="26" t="s">
        <v>54</v>
      </c>
      <c r="B250" s="15"/>
    </row>
    <row r="251" spans="1:2" ht="20.100000000000001" customHeight="1" x14ac:dyDescent="0.25">
      <c r="A251" s="26" t="s">
        <v>56</v>
      </c>
      <c r="B251" s="15"/>
    </row>
    <row r="252" spans="1:2" ht="20.100000000000001" customHeight="1" x14ac:dyDescent="0.25">
      <c r="A252" s="26" t="s">
        <v>57</v>
      </c>
      <c r="B252" s="15"/>
    </row>
    <row r="253" spans="1:2" ht="20.100000000000001" customHeight="1" x14ac:dyDescent="0.25">
      <c r="A253" s="26" t="s">
        <v>58</v>
      </c>
      <c r="B253" s="15"/>
    </row>
    <row r="254" spans="1:2" ht="20.100000000000001" customHeight="1" x14ac:dyDescent="0.25">
      <c r="A254" s="26" t="s">
        <v>59</v>
      </c>
      <c r="B254" s="15"/>
    </row>
    <row r="255" spans="1:2" ht="20.100000000000001" customHeight="1" x14ac:dyDescent="0.25">
      <c r="A255" s="26" t="s">
        <v>60</v>
      </c>
      <c r="B255" s="15"/>
    </row>
    <row r="256" spans="1:2" ht="20.100000000000001" customHeight="1" x14ac:dyDescent="0.25">
      <c r="A256" s="26" t="s">
        <v>61</v>
      </c>
      <c r="B256" s="15"/>
    </row>
    <row r="257" spans="1:2" ht="20.100000000000001" customHeight="1" x14ac:dyDescent="0.25">
      <c r="A257" s="26" t="s">
        <v>62</v>
      </c>
      <c r="B257" s="15"/>
    </row>
    <row r="258" spans="1:2" ht="20.100000000000001" customHeight="1" x14ac:dyDescent="0.25">
      <c r="A258" s="26" t="s">
        <v>63</v>
      </c>
      <c r="B258" s="15"/>
    </row>
    <row r="259" spans="1:2" ht="20.100000000000001" customHeight="1" x14ac:dyDescent="0.25">
      <c r="A259" s="26" t="s">
        <v>64</v>
      </c>
      <c r="B259" s="15"/>
    </row>
    <row r="260" spans="1:2" ht="20.100000000000001" customHeight="1" x14ac:dyDescent="0.25">
      <c r="A260" s="26" t="s">
        <v>65</v>
      </c>
      <c r="B260" s="15"/>
    </row>
    <row r="261" spans="1:2" ht="20.100000000000001" customHeight="1" x14ac:dyDescent="0.25">
      <c r="A261" s="26" t="s">
        <v>66</v>
      </c>
      <c r="B261" s="15"/>
    </row>
    <row r="262" spans="1:2" ht="20.100000000000001" customHeight="1" x14ac:dyDescent="0.25">
      <c r="A262" s="26" t="s">
        <v>67</v>
      </c>
      <c r="B262" s="15"/>
    </row>
    <row r="263" spans="1:2" ht="20.100000000000001" customHeight="1" x14ac:dyDescent="0.25">
      <c r="A263" s="26" t="s">
        <v>68</v>
      </c>
      <c r="B263" s="15"/>
    </row>
    <row r="264" spans="1:2" ht="20.100000000000001" customHeight="1" x14ac:dyDescent="0.25">
      <c r="A264" s="26" t="s">
        <v>92</v>
      </c>
      <c r="B264" s="15"/>
    </row>
    <row r="265" spans="1:2" ht="20.100000000000001" customHeight="1" x14ac:dyDescent="0.25">
      <c r="A265" s="26" t="s">
        <v>70</v>
      </c>
      <c r="B265" s="15"/>
    </row>
    <row r="266" spans="1:2" ht="20.100000000000001" customHeight="1" x14ac:dyDescent="0.25">
      <c r="A266" s="26" t="s">
        <v>71</v>
      </c>
      <c r="B266" s="15"/>
    </row>
    <row r="267" spans="1:2" ht="20.100000000000001" customHeight="1" x14ac:dyDescent="0.25">
      <c r="A267" s="26" t="s">
        <v>6</v>
      </c>
      <c r="B267" s="15"/>
    </row>
    <row r="268" spans="1:2" ht="20.100000000000001" customHeight="1" x14ac:dyDescent="0.25">
      <c r="A268" s="26" t="s">
        <v>7</v>
      </c>
      <c r="B268" s="15"/>
    </row>
    <row r="269" spans="1:2" ht="20.100000000000001" customHeight="1" x14ac:dyDescent="0.25">
      <c r="A269" s="26" t="s">
        <v>8</v>
      </c>
      <c r="B269" s="15"/>
    </row>
    <row r="270" spans="1:2" ht="20.100000000000001" customHeight="1" x14ac:dyDescent="0.25">
      <c r="A270" s="26" t="s">
        <v>9</v>
      </c>
      <c r="B270" s="15"/>
    </row>
    <row r="271" spans="1:2" ht="20.100000000000001" customHeight="1" x14ac:dyDescent="0.25">
      <c r="A271" s="26" t="s">
        <v>10</v>
      </c>
      <c r="B271" s="15"/>
    </row>
    <row r="272" spans="1:2" ht="20.100000000000001" customHeight="1" x14ac:dyDescent="0.25">
      <c r="A272" s="26" t="s">
        <v>11</v>
      </c>
      <c r="B272" s="15"/>
    </row>
    <row r="273" spans="1:2" ht="20.100000000000001" customHeight="1" x14ac:dyDescent="0.25">
      <c r="A273" s="26" t="s">
        <v>12</v>
      </c>
      <c r="B273" s="15"/>
    </row>
    <row r="274" spans="1:2" ht="20.100000000000001" customHeight="1" x14ac:dyDescent="0.25">
      <c r="A274" s="26" t="s">
        <v>13</v>
      </c>
      <c r="B274" s="15"/>
    </row>
    <row r="275" spans="1:2" ht="20.100000000000001" customHeight="1" x14ac:dyDescent="0.25">
      <c r="A275" s="26" t="s">
        <v>14</v>
      </c>
      <c r="B275" s="15"/>
    </row>
    <row r="276" spans="1:2" ht="20.100000000000001" customHeight="1" x14ac:dyDescent="0.25">
      <c r="A276" s="26" t="s">
        <v>15</v>
      </c>
      <c r="B276" s="15"/>
    </row>
    <row r="277" spans="1:2" ht="20.100000000000001" customHeight="1" x14ac:dyDescent="0.25">
      <c r="A277" s="26" t="s">
        <v>16</v>
      </c>
      <c r="B277" s="15"/>
    </row>
    <row r="278" spans="1:2" ht="20.100000000000001" customHeight="1" x14ac:dyDescent="0.25">
      <c r="A278" s="26" t="s">
        <v>17</v>
      </c>
      <c r="B278" s="15"/>
    </row>
    <row r="279" spans="1:2" ht="20.100000000000001" customHeight="1" x14ac:dyDescent="0.25">
      <c r="A279" s="26" t="s">
        <v>18</v>
      </c>
      <c r="B279" s="15"/>
    </row>
    <row r="280" spans="1:2" ht="20.100000000000001" customHeight="1" x14ac:dyDescent="0.25">
      <c r="A280" s="26" t="s">
        <v>19</v>
      </c>
      <c r="B280" s="15"/>
    </row>
    <row r="281" spans="1:2" ht="20.100000000000001" customHeight="1" x14ac:dyDescent="0.25">
      <c r="A281" s="26" t="s">
        <v>20</v>
      </c>
      <c r="B281" s="15"/>
    </row>
    <row r="282" spans="1:2" ht="20.100000000000001" customHeight="1" x14ac:dyDescent="0.25">
      <c r="A282" s="26" t="s">
        <v>21</v>
      </c>
      <c r="B282" s="15"/>
    </row>
    <row r="283" spans="1:2" ht="20.100000000000001" customHeight="1" x14ac:dyDescent="0.25">
      <c r="A283" s="26" t="s">
        <v>22</v>
      </c>
      <c r="B283" s="15"/>
    </row>
    <row r="284" spans="1:2" ht="20.100000000000001" customHeight="1" x14ac:dyDescent="0.25">
      <c r="A284" s="26" t="s">
        <v>23</v>
      </c>
      <c r="B284" s="15"/>
    </row>
    <row r="285" spans="1:2" ht="20.100000000000001" customHeight="1" x14ac:dyDescent="0.25">
      <c r="A285" s="26" t="s">
        <v>24</v>
      </c>
      <c r="B285" s="15"/>
    </row>
    <row r="286" spans="1:2" ht="20.100000000000001" customHeight="1" x14ac:dyDescent="0.25">
      <c r="A286" s="26" t="s">
        <v>25</v>
      </c>
      <c r="B286" s="15"/>
    </row>
    <row r="287" spans="1:2" ht="20.100000000000001" customHeight="1" x14ac:dyDescent="0.25">
      <c r="A287" s="26" t="s">
        <v>26</v>
      </c>
      <c r="B287" s="15"/>
    </row>
    <row r="288" spans="1:2" ht="20.100000000000001" customHeight="1" x14ac:dyDescent="0.25">
      <c r="A288" s="26" t="s">
        <v>27</v>
      </c>
      <c r="B288" s="15"/>
    </row>
    <row r="289" spans="1:2" ht="20.100000000000001" customHeight="1" x14ac:dyDescent="0.25">
      <c r="A289" s="26" t="s">
        <v>28</v>
      </c>
      <c r="B289" s="15"/>
    </row>
    <row r="290" spans="1:2" ht="20.100000000000001" customHeight="1" x14ac:dyDescent="0.25">
      <c r="A290" s="26" t="s">
        <v>29</v>
      </c>
      <c r="B290" s="15"/>
    </row>
    <row r="291" spans="1:2" ht="20.100000000000001" customHeight="1" x14ac:dyDescent="0.25">
      <c r="A291" s="26" t="s">
        <v>30</v>
      </c>
      <c r="B291" s="15"/>
    </row>
    <row r="292" spans="1:2" ht="20.100000000000001" customHeight="1" x14ac:dyDescent="0.25">
      <c r="A292" s="26" t="s">
        <v>31</v>
      </c>
      <c r="B292" s="15"/>
    </row>
    <row r="293" spans="1:2" ht="20.100000000000001" customHeight="1" x14ac:dyDescent="0.25">
      <c r="A293" s="26" t="s">
        <v>32</v>
      </c>
      <c r="B293" s="15"/>
    </row>
    <row r="294" spans="1:2" ht="20.100000000000001" customHeight="1" x14ac:dyDescent="0.25">
      <c r="A294" s="26" t="s">
        <v>33</v>
      </c>
      <c r="B294" s="15"/>
    </row>
    <row r="295" spans="1:2" ht="20.100000000000001" customHeight="1" x14ac:dyDescent="0.25">
      <c r="A295" s="26" t="s">
        <v>34</v>
      </c>
      <c r="B295" s="15"/>
    </row>
    <row r="296" spans="1:2" ht="20.100000000000001" customHeight="1" x14ac:dyDescent="0.25">
      <c r="A296" s="26" t="s">
        <v>35</v>
      </c>
      <c r="B296" s="15"/>
    </row>
    <row r="297" spans="1:2" ht="20.100000000000001" customHeight="1" x14ac:dyDescent="0.25">
      <c r="A297" s="26" t="s">
        <v>36</v>
      </c>
      <c r="B297" s="15"/>
    </row>
    <row r="298" spans="1:2" ht="20.100000000000001" customHeight="1" x14ac:dyDescent="0.25">
      <c r="A298" s="26" t="s">
        <v>37</v>
      </c>
      <c r="B298" s="15"/>
    </row>
    <row r="299" spans="1:2" ht="20.100000000000001" customHeight="1" x14ac:dyDescent="0.25">
      <c r="A299" s="26" t="s">
        <v>38</v>
      </c>
      <c r="B299" s="15"/>
    </row>
    <row r="300" spans="1:2" ht="20.100000000000001" customHeight="1" x14ac:dyDescent="0.25">
      <c r="A300" s="26" t="s">
        <v>39</v>
      </c>
      <c r="B300" s="15"/>
    </row>
    <row r="301" spans="1:2" ht="20.100000000000001" customHeight="1" x14ac:dyDescent="0.25">
      <c r="A301" s="26" t="s">
        <v>40</v>
      </c>
      <c r="B301" s="15"/>
    </row>
    <row r="302" spans="1:2" ht="20.100000000000001" customHeight="1" x14ac:dyDescent="0.25">
      <c r="A302" s="27" t="s">
        <v>4</v>
      </c>
      <c r="B302" s="15"/>
    </row>
  </sheetData>
  <mergeCells count="2">
    <mergeCell ref="C3:E3"/>
    <mergeCell ref="B1:E1"/>
  </mergeCells>
  <printOptions horizontalCentered="1"/>
  <pageMargins left="0.25" right="0.25" top="0.75" bottom="0.75" header="0.3" footer="0.3"/>
  <pageSetup paperSize="9" scale="47" orientation="portrait" r:id="rId1"/>
  <headerFooter>
    <oddFooter>&amp;L&amp;F / &amp;A</oddFooter>
  </headerFooter>
  <ignoredErrors>
    <ignoredError sqref="F4 C4:D4 E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12</vt:i4>
      </vt:variant>
    </vt:vector>
  </HeadingPairs>
  <TitlesOfParts>
    <vt:vector size="22" baseType="lpstr">
      <vt:lpstr>Recettes &amp; charges</vt:lpstr>
      <vt:lpstr>Recettes &amp;charges détail</vt:lpstr>
      <vt:lpstr>Investissements</vt:lpstr>
      <vt:lpstr>Plan de transport </vt:lpstr>
      <vt:lpstr>Surfaces</vt:lpstr>
      <vt:lpstr>retrocessions</vt:lpstr>
      <vt:lpstr>FP</vt:lpstr>
      <vt:lpstr>PDT</vt:lpstr>
      <vt:lpstr>UO PMR</vt:lpstr>
      <vt:lpstr>SUGE</vt:lpstr>
      <vt:lpstr>'Plan de transport '!Impression_des_titres</vt:lpstr>
      <vt:lpstr>'Recettes &amp; charges'!Impression_des_titres</vt:lpstr>
      <vt:lpstr>'Recettes &amp;charges détail'!Impression_des_titres</vt:lpstr>
      <vt:lpstr>Surfaces!Impression_des_titres</vt:lpstr>
      <vt:lpstr>'UO PMR'!Impression_des_titres</vt:lpstr>
      <vt:lpstr>Investissements!Zone_d_impression</vt:lpstr>
      <vt:lpstr>'Plan de transport '!Zone_d_impression</vt:lpstr>
      <vt:lpstr>'Recettes &amp; charges'!Zone_d_impression</vt:lpstr>
      <vt:lpstr>'Recettes &amp;charges détail'!Zone_d_impression</vt:lpstr>
      <vt:lpstr>SUGE!Zone_d_impression</vt:lpstr>
      <vt:lpstr>Surfaces!Zone_d_impression</vt:lpstr>
      <vt:lpstr>'UO PMR'!Zone_d_impression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8310403X</dc:creator>
  <cp:lastModifiedBy>7276693Z</cp:lastModifiedBy>
  <cp:lastPrinted>2018-03-08T17:33:32Z</cp:lastPrinted>
  <dcterms:created xsi:type="dcterms:W3CDTF">2017-04-13T09:41:50Z</dcterms:created>
  <dcterms:modified xsi:type="dcterms:W3CDTF">2018-03-16T10:25:04Z</dcterms:modified>
</cp:coreProperties>
</file>