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1580"/>
  </bookViews>
  <sheets>
    <sheet name="Recettes &amp; charges" sheetId="1" r:id="rId1"/>
    <sheet name="Recettes &amp;charges détail" sheetId="2" r:id="rId2"/>
    <sheet name="Investissements" sheetId="3" r:id="rId3"/>
    <sheet name="Plan de transport" sheetId="4" r:id="rId4"/>
    <sheet name="Surfaces" sheetId="5" r:id="rId5"/>
    <sheet name="UO PMR &amp; embarquement" sheetId="6" r:id="rId6"/>
    <sheet name="SUGE" sheetId="7" r:id="rId7"/>
  </sheets>
  <externalReferences>
    <externalReference r:id="rId8"/>
  </externalReferences>
  <definedNames>
    <definedName name="_xlnm.Print_Titles" localSheetId="3">'Plan de transport'!$1:$2</definedName>
    <definedName name="_xlnm.Print_Titles" localSheetId="0">'Recettes &amp; charges'!$1:$3</definedName>
    <definedName name="_xlnm.Print_Titles" localSheetId="1">'Recettes &amp;charges détail'!$1:$6</definedName>
    <definedName name="_xlnm.Print_Titles" localSheetId="4">Surfaces!$2:$2</definedName>
    <definedName name="_xlnm.Print_Titles" localSheetId="5">'UO PMR &amp; embarquement'!$1:$2</definedName>
    <definedName name="_xlnm.Print_Area" localSheetId="2">Investissements!$A$1:$R$62</definedName>
    <definedName name="_xlnm.Print_Area" localSheetId="3">'Plan de transport'!$A$1:$H$61</definedName>
    <definedName name="_xlnm.Print_Area" localSheetId="0">'Recettes &amp; charges'!$A$1:$AD$182</definedName>
    <definedName name="_xlnm.Print_Area" localSheetId="1">'Recettes &amp;charges détail'!$A$9:$Y$204</definedName>
    <definedName name="_xlnm.Print_Area" localSheetId="6">SUGE!$A$1:$S$60</definedName>
    <definedName name="_xlnm.Print_Area" localSheetId="4">Surfaces!$A$1:$E$60</definedName>
    <definedName name="_xlnm.Print_Area" localSheetId="5">'UO PMR &amp; embarquement'!$A$1:$H$61</definedName>
  </definedNames>
  <calcPr calcId="145621"/>
</workbook>
</file>

<file path=xl/calcChain.xml><?xml version="1.0" encoding="utf-8"?>
<calcChain xmlns="http://schemas.openxmlformats.org/spreadsheetml/2006/main">
  <c r="N203" i="2" l="1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204" i="2" s="1"/>
  <c r="N149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135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11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204" i="2" s="1"/>
  <c r="F151" i="2"/>
  <c r="F150" i="2"/>
  <c r="F149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135" i="2" s="1"/>
  <c r="F80" i="2"/>
  <c r="F12" i="2"/>
  <c r="F66" i="2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11" i="2"/>
  <c r="Y204" i="2"/>
  <c r="X204" i="2"/>
  <c r="W204" i="2"/>
  <c r="V204" i="2"/>
  <c r="U204" i="2"/>
  <c r="T204" i="2"/>
  <c r="S204" i="2"/>
  <c r="R204" i="2"/>
  <c r="Q204" i="2"/>
  <c r="P204" i="2"/>
  <c r="O204" i="2"/>
  <c r="M204" i="2"/>
  <c r="L204" i="2"/>
  <c r="K204" i="2"/>
  <c r="J204" i="2"/>
  <c r="I204" i="2"/>
  <c r="H204" i="2"/>
  <c r="G204" i="2"/>
  <c r="E204" i="2"/>
  <c r="D204" i="2"/>
  <c r="C204" i="2"/>
  <c r="B204" i="2"/>
  <c r="Y135" i="2"/>
  <c r="X135" i="2"/>
  <c r="W135" i="2"/>
  <c r="V135" i="2"/>
  <c r="U135" i="2"/>
  <c r="T135" i="2"/>
  <c r="S135" i="2"/>
  <c r="R135" i="2"/>
  <c r="Q135" i="2"/>
  <c r="P135" i="2"/>
  <c r="O135" i="2"/>
  <c r="M135" i="2"/>
  <c r="L135" i="2"/>
  <c r="K135" i="2"/>
  <c r="J135" i="2"/>
  <c r="I135" i="2"/>
  <c r="H135" i="2"/>
  <c r="G135" i="2"/>
  <c r="E135" i="2"/>
  <c r="D135" i="2"/>
  <c r="C135" i="2"/>
  <c r="B135" i="2"/>
  <c r="C66" i="2"/>
  <c r="D66" i="2"/>
  <c r="E66" i="2"/>
  <c r="G66" i="2"/>
  <c r="H66" i="2"/>
  <c r="I66" i="2"/>
  <c r="J66" i="2"/>
  <c r="K66" i="2"/>
  <c r="L66" i="2"/>
  <c r="M66" i="2"/>
  <c r="O66" i="2"/>
  <c r="P66" i="2"/>
  <c r="Q66" i="2"/>
  <c r="R66" i="2"/>
  <c r="S66" i="2"/>
  <c r="T66" i="2"/>
  <c r="U66" i="2"/>
  <c r="V66" i="2"/>
  <c r="W66" i="2"/>
  <c r="X66" i="2"/>
  <c r="Y66" i="2"/>
  <c r="B66" i="2"/>
  <c r="C62" i="1"/>
  <c r="N66" i="2" l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D122" i="1"/>
  <c r="AC122" i="1"/>
  <c r="AB122" i="1"/>
  <c r="AA122" i="1"/>
  <c r="Z122" i="1"/>
  <c r="Y122" i="1"/>
  <c r="X122" i="1"/>
  <c r="V122" i="1"/>
  <c r="U122" i="1"/>
  <c r="T122" i="1"/>
  <c r="W122" i="1" s="1"/>
  <c r="S122" i="1"/>
  <c r="R122" i="1"/>
  <c r="Q12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Q62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B156" i="1"/>
  <c r="C156" i="1"/>
  <c r="D156" i="1"/>
  <c r="E156" i="1"/>
  <c r="F156" i="1"/>
  <c r="G156" i="1"/>
  <c r="H156" i="1"/>
  <c r="I156" i="1"/>
  <c r="B157" i="1"/>
  <c r="C157" i="1"/>
  <c r="D157" i="1"/>
  <c r="E157" i="1"/>
  <c r="F157" i="1"/>
  <c r="G157" i="1"/>
  <c r="H157" i="1"/>
  <c r="I157" i="1"/>
  <c r="B158" i="1"/>
  <c r="C158" i="1"/>
  <c r="D158" i="1"/>
  <c r="E158" i="1"/>
  <c r="F158" i="1"/>
  <c r="G158" i="1"/>
  <c r="H158" i="1"/>
  <c r="I158" i="1"/>
  <c r="B159" i="1"/>
  <c r="C159" i="1"/>
  <c r="D159" i="1"/>
  <c r="E159" i="1"/>
  <c r="F159" i="1"/>
  <c r="G159" i="1"/>
  <c r="H159" i="1"/>
  <c r="I159" i="1"/>
  <c r="B160" i="1"/>
  <c r="C160" i="1"/>
  <c r="D160" i="1"/>
  <c r="E160" i="1"/>
  <c r="F160" i="1"/>
  <c r="G160" i="1"/>
  <c r="H160" i="1"/>
  <c r="I160" i="1"/>
  <c r="B161" i="1"/>
  <c r="C161" i="1"/>
  <c r="D161" i="1"/>
  <c r="E161" i="1"/>
  <c r="F161" i="1"/>
  <c r="G161" i="1"/>
  <c r="H161" i="1"/>
  <c r="I161" i="1"/>
  <c r="B162" i="1"/>
  <c r="C162" i="1"/>
  <c r="D162" i="1"/>
  <c r="E162" i="1"/>
  <c r="F162" i="1"/>
  <c r="G162" i="1"/>
  <c r="H162" i="1"/>
  <c r="I162" i="1"/>
  <c r="B163" i="1"/>
  <c r="C163" i="1"/>
  <c r="D163" i="1"/>
  <c r="E163" i="1"/>
  <c r="F163" i="1"/>
  <c r="G163" i="1"/>
  <c r="H163" i="1"/>
  <c r="I163" i="1"/>
  <c r="B164" i="1"/>
  <c r="C164" i="1"/>
  <c r="D164" i="1"/>
  <c r="E164" i="1"/>
  <c r="F164" i="1"/>
  <c r="G164" i="1"/>
  <c r="H164" i="1"/>
  <c r="I164" i="1"/>
  <c r="B165" i="1"/>
  <c r="C165" i="1"/>
  <c r="D165" i="1"/>
  <c r="E165" i="1"/>
  <c r="F165" i="1"/>
  <c r="G165" i="1"/>
  <c r="H165" i="1"/>
  <c r="I165" i="1"/>
  <c r="B166" i="1"/>
  <c r="C166" i="1"/>
  <c r="D166" i="1"/>
  <c r="E166" i="1"/>
  <c r="F166" i="1"/>
  <c r="G166" i="1"/>
  <c r="H166" i="1"/>
  <c r="I166" i="1"/>
  <c r="B167" i="1"/>
  <c r="C167" i="1"/>
  <c r="D167" i="1"/>
  <c r="E167" i="1"/>
  <c r="F167" i="1"/>
  <c r="G167" i="1"/>
  <c r="H167" i="1"/>
  <c r="I167" i="1"/>
  <c r="B168" i="1"/>
  <c r="C168" i="1"/>
  <c r="D168" i="1"/>
  <c r="E168" i="1"/>
  <c r="F168" i="1"/>
  <c r="G168" i="1"/>
  <c r="H168" i="1"/>
  <c r="I168" i="1"/>
  <c r="B169" i="1"/>
  <c r="C169" i="1"/>
  <c r="D169" i="1"/>
  <c r="E169" i="1"/>
  <c r="F169" i="1"/>
  <c r="G169" i="1"/>
  <c r="H169" i="1"/>
  <c r="I169" i="1"/>
  <c r="B170" i="1"/>
  <c r="C170" i="1"/>
  <c r="D170" i="1"/>
  <c r="E170" i="1"/>
  <c r="F170" i="1"/>
  <c r="G170" i="1"/>
  <c r="H170" i="1"/>
  <c r="I170" i="1"/>
  <c r="B171" i="1"/>
  <c r="C171" i="1"/>
  <c r="D171" i="1"/>
  <c r="E171" i="1"/>
  <c r="F171" i="1"/>
  <c r="G171" i="1"/>
  <c r="H171" i="1"/>
  <c r="I171" i="1"/>
  <c r="B172" i="1"/>
  <c r="C172" i="1"/>
  <c r="D172" i="1"/>
  <c r="E172" i="1"/>
  <c r="F172" i="1"/>
  <c r="G172" i="1"/>
  <c r="H172" i="1"/>
  <c r="I172" i="1"/>
  <c r="B173" i="1"/>
  <c r="C173" i="1"/>
  <c r="D173" i="1"/>
  <c r="E173" i="1"/>
  <c r="F173" i="1"/>
  <c r="G173" i="1"/>
  <c r="H173" i="1"/>
  <c r="I173" i="1"/>
  <c r="B174" i="1"/>
  <c r="C174" i="1"/>
  <c r="D174" i="1"/>
  <c r="E174" i="1"/>
  <c r="F174" i="1"/>
  <c r="G174" i="1"/>
  <c r="H174" i="1"/>
  <c r="I174" i="1"/>
  <c r="B175" i="1"/>
  <c r="C175" i="1"/>
  <c r="D175" i="1"/>
  <c r="E175" i="1"/>
  <c r="F175" i="1"/>
  <c r="G175" i="1"/>
  <c r="H175" i="1"/>
  <c r="I175" i="1"/>
  <c r="B176" i="1"/>
  <c r="C176" i="1"/>
  <c r="D176" i="1"/>
  <c r="E176" i="1"/>
  <c r="F176" i="1"/>
  <c r="G176" i="1"/>
  <c r="H176" i="1"/>
  <c r="I176" i="1"/>
  <c r="B177" i="1"/>
  <c r="C177" i="1"/>
  <c r="D177" i="1"/>
  <c r="E177" i="1"/>
  <c r="F177" i="1"/>
  <c r="G177" i="1"/>
  <c r="H177" i="1"/>
  <c r="I177" i="1"/>
  <c r="B178" i="1"/>
  <c r="C178" i="1"/>
  <c r="D178" i="1"/>
  <c r="E178" i="1"/>
  <c r="F178" i="1"/>
  <c r="G178" i="1"/>
  <c r="H178" i="1"/>
  <c r="I178" i="1"/>
  <c r="B179" i="1"/>
  <c r="C179" i="1"/>
  <c r="D179" i="1"/>
  <c r="E179" i="1"/>
  <c r="F179" i="1"/>
  <c r="G179" i="1"/>
  <c r="H179" i="1"/>
  <c r="I179" i="1"/>
  <c r="B180" i="1"/>
  <c r="C180" i="1"/>
  <c r="D180" i="1"/>
  <c r="E180" i="1"/>
  <c r="F180" i="1"/>
  <c r="G180" i="1"/>
  <c r="H180" i="1"/>
  <c r="I180" i="1"/>
  <c r="B181" i="1"/>
  <c r="C181" i="1"/>
  <c r="D181" i="1"/>
  <c r="E181" i="1"/>
  <c r="F181" i="1"/>
  <c r="G181" i="1"/>
  <c r="H181" i="1"/>
  <c r="I181" i="1"/>
  <c r="C127" i="1"/>
  <c r="D127" i="1"/>
  <c r="E127" i="1"/>
  <c r="F127" i="1"/>
  <c r="G127" i="1"/>
  <c r="H127" i="1"/>
  <c r="I127" i="1"/>
  <c r="B12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C67" i="1"/>
  <c r="D67" i="1"/>
  <c r="E67" i="1"/>
  <c r="F67" i="1"/>
  <c r="G67" i="1"/>
  <c r="H67" i="1"/>
  <c r="I67" i="1"/>
  <c r="B6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C7" i="1"/>
  <c r="D7" i="1"/>
  <c r="E7" i="1"/>
  <c r="F7" i="1"/>
  <c r="G7" i="1"/>
  <c r="H7" i="1"/>
  <c r="I7" i="1"/>
  <c r="B7" i="1"/>
  <c r="I182" i="1" l="1"/>
  <c r="H182" i="1"/>
  <c r="G182" i="1"/>
  <c r="F182" i="1"/>
  <c r="E182" i="1"/>
  <c r="D182" i="1"/>
  <c r="C182" i="1"/>
  <c r="B182" i="1"/>
  <c r="I122" i="1"/>
  <c r="H122" i="1"/>
  <c r="G122" i="1"/>
  <c r="F122" i="1"/>
  <c r="E122" i="1"/>
  <c r="D122" i="1"/>
  <c r="C122" i="1"/>
  <c r="B122" i="1"/>
  <c r="D62" i="1"/>
  <c r="E62" i="1"/>
  <c r="F62" i="1"/>
  <c r="G62" i="1"/>
  <c r="H62" i="1"/>
  <c r="I62" i="1"/>
  <c r="B62" i="1"/>
  <c r="G61" i="6" l="1"/>
  <c r="H61" i="6" l="1"/>
  <c r="E60" i="6"/>
  <c r="D60" i="6"/>
  <c r="C60" i="6"/>
  <c r="E59" i="6"/>
  <c r="D59" i="6"/>
  <c r="C59" i="6"/>
  <c r="E58" i="6"/>
  <c r="D58" i="6"/>
  <c r="C58" i="6"/>
  <c r="E57" i="6"/>
  <c r="D57" i="6"/>
  <c r="C57" i="6"/>
  <c r="E56" i="6"/>
  <c r="D56" i="6"/>
  <c r="C56" i="6"/>
  <c r="E54" i="6"/>
  <c r="D54" i="6"/>
  <c r="C54" i="6"/>
  <c r="E53" i="6"/>
  <c r="D53" i="6"/>
  <c r="C53" i="6"/>
  <c r="E52" i="6"/>
  <c r="D52" i="6"/>
  <c r="C52" i="6"/>
  <c r="E51" i="6"/>
  <c r="D51" i="6"/>
  <c r="C51" i="6"/>
  <c r="E50" i="6"/>
  <c r="D50" i="6"/>
  <c r="C50" i="6"/>
  <c r="E49" i="6"/>
  <c r="D49" i="6"/>
  <c r="C49" i="6"/>
  <c r="E48" i="6"/>
  <c r="D48" i="6"/>
  <c r="C48" i="6"/>
  <c r="E47" i="6"/>
  <c r="D47" i="6"/>
  <c r="C47" i="6"/>
  <c r="E46" i="6"/>
  <c r="D46" i="6"/>
  <c r="C46" i="6"/>
  <c r="E45" i="6"/>
  <c r="D45" i="6"/>
  <c r="C45" i="6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E61" i="6" s="1"/>
  <c r="D6" i="6"/>
  <c r="C6" i="6"/>
  <c r="R62" i="3"/>
  <c r="Q62" i="3"/>
  <c r="P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Y163" i="2"/>
  <c r="X163" i="2"/>
  <c r="V163" i="2"/>
  <c r="X94" i="2"/>
  <c r="Y94" i="2" s="1"/>
  <c r="V94" i="2"/>
  <c r="V25" i="2"/>
  <c r="X25" i="2" s="1"/>
  <c r="C61" i="6" l="1"/>
  <c r="D61" i="6"/>
  <c r="Y25" i="2"/>
  <c r="M67" i="1" l="1"/>
  <c r="P122" i="1" l="1"/>
  <c r="O122" i="1"/>
  <c r="N122" i="1"/>
  <c r="M122" i="1"/>
  <c r="L122" i="1"/>
  <c r="K122" i="1"/>
  <c r="J122" i="1"/>
  <c r="P67" i="1"/>
</calcChain>
</file>

<file path=xl/comments1.xml><?xml version="1.0" encoding="utf-8"?>
<comments xmlns="http://schemas.openxmlformats.org/spreadsheetml/2006/main">
  <authors>
    <author>8508919A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8508919A:</t>
        </r>
        <r>
          <rPr>
            <sz val="9"/>
            <color indexed="81"/>
            <rFont val="Tahoma"/>
            <family val="2"/>
          </rPr>
          <t xml:space="preserve">
MB : rajouter sur paris nord THALYS</t>
        </r>
      </text>
    </comment>
  </commentList>
</comments>
</file>

<file path=xl/sharedStrings.xml><?xml version="1.0" encoding="utf-8"?>
<sst xmlns="http://schemas.openxmlformats.org/spreadsheetml/2006/main" count="1133" uniqueCount="157">
  <si>
    <t>ANNEXE A3</t>
  </si>
  <si>
    <t>RECETTES ET CHARGES PREVISIONNELLES PAR CAISSE ET PAR PERIMETRE DE GESTION</t>
  </si>
  <si>
    <t>Prestation de base, prestation Transmanche et Prestation pour certains trains à destination de la Belgique et des Pays-Bas en K€</t>
  </si>
  <si>
    <t>Loyers régulés</t>
  </si>
  <si>
    <t>Activités non régulées</t>
  </si>
  <si>
    <t>Périmètres de gestion</t>
  </si>
  <si>
    <t>Charges du service de gare</t>
  </si>
  <si>
    <t>Charges de gestion de site</t>
  </si>
  <si>
    <t>Charges de capital (DOTAM+CMPC)</t>
  </si>
  <si>
    <t>Autres charges</t>
  </si>
  <si>
    <t>Total des charges  (hors rétrocession)</t>
  </si>
  <si>
    <t>Rétrocession</t>
  </si>
  <si>
    <t>CA</t>
  </si>
  <si>
    <t>Résultat</t>
  </si>
  <si>
    <t>Total des charges  hors rétrocession</t>
  </si>
  <si>
    <t>Résultat  (après rétrocession)</t>
  </si>
  <si>
    <t>TGA AEROPORT CDG 2 TGV</t>
  </si>
  <si>
    <t>TGA BORDEAUX</t>
  </si>
  <si>
    <t>TGA GRENOBLE</t>
  </si>
  <si>
    <t>TGA LILLE EUROPE</t>
  </si>
  <si>
    <t>TGA LILLE FLANDRES</t>
  </si>
  <si>
    <t>TGA LYON PART-DIEU</t>
  </si>
  <si>
    <t>TGA MARSEILLE ST CHARLES</t>
  </si>
  <si>
    <t>TGA MONTPELLIER</t>
  </si>
  <si>
    <t>TGA NANCY</t>
  </si>
  <si>
    <t>TGA NANTES</t>
  </si>
  <si>
    <t>TGA PARIS AUSTERLITZ</t>
  </si>
  <si>
    <t>TGA PARIS EST</t>
  </si>
  <si>
    <t>TGA PARIS GARE DE LYON - BERCY</t>
  </si>
  <si>
    <t>TGA PARIS MONTPARNASSE</t>
  </si>
  <si>
    <t>TGA PARIS NORD</t>
  </si>
  <si>
    <t>TGA PARIS ST LAZARE</t>
  </si>
  <si>
    <t>TGA RENNES</t>
  </si>
  <si>
    <t>TGA STRASBOURG</t>
  </si>
  <si>
    <t>TGA TOULOUSE</t>
  </si>
  <si>
    <t>A AUV-RHONE ALPES</t>
  </si>
  <si>
    <t>A BOURGOGNE FC</t>
  </si>
  <si>
    <t>A BRETAGNE</t>
  </si>
  <si>
    <t>A CENTRE VAL DE LOIRE</t>
  </si>
  <si>
    <t>A GRAND EST</t>
  </si>
  <si>
    <t>A HAUTS DE FRANCE</t>
  </si>
  <si>
    <t>A NORMANDIE</t>
  </si>
  <si>
    <t>A NOUVELLE AQUITAINE</t>
  </si>
  <si>
    <t>A OCCITANIE</t>
  </si>
  <si>
    <t>A PACA</t>
  </si>
  <si>
    <t>A PAYS DE LA LOIRE</t>
  </si>
  <si>
    <t>A TGV</t>
  </si>
  <si>
    <t>B AUV-RHONE ALPES</t>
  </si>
  <si>
    <t>B BOURGOGNE FC</t>
  </si>
  <si>
    <t>B BRETAGNE</t>
  </si>
  <si>
    <t>B CENTRE VAL DE LOIRE</t>
  </si>
  <si>
    <t>B GRAND EST</t>
  </si>
  <si>
    <t>B HAUTS DE FRANCE</t>
  </si>
  <si>
    <t>B ILE-DE-FRANCE</t>
  </si>
  <si>
    <t>B NORMANDIE</t>
  </si>
  <si>
    <t>B NOUVELLE AQUITAINE</t>
  </si>
  <si>
    <t>B OCCITANIE</t>
  </si>
  <si>
    <t>B PACA</t>
  </si>
  <si>
    <t>B PAYS DE LA LOIRE</t>
  </si>
  <si>
    <t>C AUV-RHONE ALPES</t>
  </si>
  <si>
    <t>C BOURGOGNE FC</t>
  </si>
  <si>
    <t>C BRETAGNE</t>
  </si>
  <si>
    <t>C CENTRE VAL DE LOIRE</t>
  </si>
  <si>
    <t>C GRAND EST</t>
  </si>
  <si>
    <t>C HAUTS DE FRANCE</t>
  </si>
  <si>
    <t>C ILE-DE-FRANCE</t>
  </si>
  <si>
    <t>C NORMANDIE</t>
  </si>
  <si>
    <t>C NOUVELLE AQUITAINE</t>
  </si>
  <si>
    <t>C OCCITANIE</t>
  </si>
  <si>
    <t>C PACA</t>
  </si>
  <si>
    <t>C PAYS DE LA LOIRE</t>
  </si>
  <si>
    <t>Total</t>
  </si>
  <si>
    <t>A compléter</t>
  </si>
  <si>
    <t>Portes d'embarquement</t>
  </si>
  <si>
    <t>A définir</t>
  </si>
  <si>
    <t>Détail de la prestation de base et des prestations de sûreté spécifique</t>
  </si>
  <si>
    <t>Prestation de base en K€</t>
  </si>
  <si>
    <t>Prestation Transmanche en K€</t>
  </si>
  <si>
    <t>Prestation pour certains trains à destination de la Belgique et des Pays-Bas en k€</t>
  </si>
  <si>
    <t>Autres charges
(Hors rétrocession)</t>
  </si>
  <si>
    <t>Détail des investissements par périmètres de gestion sur la période 2018-2020</t>
  </si>
  <si>
    <t>en K€</t>
  </si>
  <si>
    <t>2018_PPI_TAR_26
2018_PPA_TAR_20</t>
  </si>
  <si>
    <t>Investissements mis en service en 2018</t>
  </si>
  <si>
    <t>Investissements mis en service en 2019</t>
  </si>
  <si>
    <t>Investissements mis en service en 2020</t>
  </si>
  <si>
    <t>Total des investissements mis en service 2018-2020</t>
  </si>
  <si>
    <t xml:space="preserve">Valeur nette comptable en fonds propres au 31/12/2017 </t>
  </si>
  <si>
    <t>Montants tous fonds  en K€</t>
  </si>
  <si>
    <t>Montants  fonds propres mis en service en K€</t>
  </si>
  <si>
    <t>Part régulée des fonds propres en k€</t>
  </si>
  <si>
    <t xml:space="preserve">Valeur nette comptable en fonds propres au 31/12/2018 </t>
  </si>
  <si>
    <t xml:space="preserve">Valeur nette comptable en fonds propres au 31/12/2019 </t>
  </si>
  <si>
    <t>Valeur nette comptable en fonds propres au 31/12/2020</t>
  </si>
  <si>
    <t>Total général</t>
  </si>
  <si>
    <t>Plan de transport</t>
  </si>
  <si>
    <t>Nb de départs trains</t>
  </si>
  <si>
    <t xml:space="preserve">Conventionnés régionaux
</t>
  </si>
  <si>
    <t xml:space="preserve">Autres
</t>
  </si>
  <si>
    <t>Surfaces</t>
  </si>
  <si>
    <t>Surfaces en m²</t>
  </si>
  <si>
    <t xml:space="preserve">Total de la gare </t>
  </si>
  <si>
    <t>Total cœur de gare</t>
  </si>
  <si>
    <t>Cœur de gare Prestation de base</t>
  </si>
  <si>
    <t xml:space="preserve">Unités d'œuvre prestation PMR </t>
  </si>
  <si>
    <t>Prestations PMR</t>
  </si>
  <si>
    <t>2018</t>
  </si>
  <si>
    <t>2019</t>
  </si>
  <si>
    <t>2020</t>
  </si>
  <si>
    <t>Nbre de prestations</t>
  </si>
  <si>
    <t>x</t>
  </si>
  <si>
    <t>2019_GRT_ETU_10</t>
  </si>
  <si>
    <t>TGA AIX TGV</t>
  </si>
  <si>
    <t>TGA ANGERS</t>
  </si>
  <si>
    <t>TGA AVIGNON TGV</t>
  </si>
  <si>
    <t>TGA BOURGOGNE FC</t>
  </si>
  <si>
    <t>TGA CENTRE</t>
  </si>
  <si>
    <t>TGA HAUTS DE FRANCE</t>
  </si>
  <si>
    <t>TGA LYON PERR. PART ET ST EX</t>
  </si>
  <si>
    <t>TGA MARNE LA VALLEE CHESSY</t>
  </si>
  <si>
    <t>TGA MASSY TGV</t>
  </si>
  <si>
    <t>TGA METZ</t>
  </si>
  <si>
    <t>TGA MULHOUSE</t>
  </si>
  <si>
    <t>TGA NICE</t>
  </si>
  <si>
    <t>TGA NORMANDIE</t>
  </si>
  <si>
    <t>TGA PARIS GARE DE LYON</t>
  </si>
  <si>
    <t>TGA VALENCE TGV</t>
  </si>
  <si>
    <t>A AUV-RHONE ALP</t>
  </si>
  <si>
    <t>A CENTRE</t>
  </si>
  <si>
    <t>B AUV-RHONE ALP</t>
  </si>
  <si>
    <t>B CENTRE</t>
  </si>
  <si>
    <t>B ILE-DE-France</t>
  </si>
  <si>
    <t>C AUV-RHONE ALP</t>
  </si>
  <si>
    <t>C CENTRE</t>
  </si>
  <si>
    <t>C ILE-DE-France</t>
  </si>
  <si>
    <t>2020_GRT_ETU_10</t>
  </si>
  <si>
    <t>CHARGES DE SUGE</t>
  </si>
  <si>
    <t>nb heures 2018</t>
  </si>
  <si>
    <t>nb heures 2019</t>
  </si>
  <si>
    <t>nb heures 2020</t>
  </si>
  <si>
    <t>Taux horaire 2018</t>
  </si>
  <si>
    <t>Taux horaire 2019</t>
  </si>
  <si>
    <t>Taux horaire 2020</t>
  </si>
  <si>
    <t>Charges prestations horaires 2018</t>
  </si>
  <si>
    <t>Charges prestations horaires 2019</t>
  </si>
  <si>
    <t>Charges prestations horaires 2020</t>
  </si>
  <si>
    <t>Charges fixes annuelles (idem de 2018 à 2020)</t>
  </si>
  <si>
    <t>Charges totales 2018 (en K€)</t>
  </si>
  <si>
    <t>Charges totales 2019 (en K€)</t>
  </si>
  <si>
    <t>Charges totales 2020 (en K€)</t>
  </si>
  <si>
    <t>TGA MARSEILEL ST CHARGES</t>
  </si>
  <si>
    <t>Nbre de passages</t>
  </si>
  <si>
    <t>Mise à jour le 26/06/2018</t>
  </si>
  <si>
    <t>2018_GRT_ETU_37</t>
  </si>
  <si>
    <t>2019_GRT_ETU_25</t>
  </si>
  <si>
    <t>2020_GRT_ETU_25</t>
  </si>
  <si>
    <t>Total des charges affectées à la prestation de base (hors rétrocession)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</si>
</sst>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.0"/>
    <numFmt numFmtId="166" formatCode="#,##0_);[Red]\(#,##0\);&quot;-&quot;_);[Blue]&quot;Error-&quot;@"/>
    <numFmt numFmtId="167" formatCode="0%;\(0%\)"/>
    <numFmt numFmtId="168" formatCode="_-* #,##0_-;\-* #,##0_-;_-* &quot;-&quot;_-;_-@_-"/>
    <numFmt numFmtId="169" formatCode="_-* #,##0.00_-;\-* #,##0.00_-;_-* &quot;-&quot;??_-;_-@_-"/>
    <numFmt numFmtId="170" formatCode="_-&quot;IR£&quot;* #,##0_-;\-&quot;IR£&quot;* #,##0_-;_-&quot;IR£&quot;* &quot;-&quot;_-;_-@_-"/>
    <numFmt numFmtId="171" formatCode="_-&quot;IR£&quot;* #,##0.00_-;\-&quot;IR£&quot;* #,##0.00_-;_-&quot;IR£&quot;* &quot;-&quot;??_-;_-@_-"/>
    <numFmt numFmtId="172" formatCode="\ \ @"/>
    <numFmt numFmtId="173" formatCode="[Red][=0]&quot;To CHECK&quot;;[Color10][=1]&quot;OK&quot;;"/>
    <numFmt numFmtId="174" formatCode="#,##0,;[Red]\ #,##0,"/>
    <numFmt numFmtId="175" formatCode="\ \ \ \ @"/>
    <numFmt numFmtId="176" formatCode="0.0%"/>
    <numFmt numFmtId="177" formatCode="_-* #,##0.00\ [$€]_-;\-* #,##0.00\ [$€]_-;_-* &quot;-&quot;??\ [$€]_-;_-@_-"/>
    <numFmt numFmtId="178" formatCode="_([$€]* #,##0.00_);_([$€]* \(#,##0.00\);_([$€]* &quot;-&quot;??_);_(@_)"/>
    <numFmt numFmtId="179" formatCode="#,##0,;[Red]\-#,##0,"/>
    <numFmt numFmtId="180" formatCode="#,##0,;[Red]\(#,##0,\);0"/>
    <numFmt numFmtId="181" formatCode="#,###,##0.0"/>
    <numFmt numFmtId="182" formatCode="#,###,##0"/>
    <numFmt numFmtId="183" formatCode="_-* #,##0.00\ _F_-;\-* #,##0.00\ _F_-;_-* &quot;-&quot;??\ _F_-;_-@_-"/>
    <numFmt numFmtId="184" formatCode="_(* #,##0.00_);_(* \(#,##0.00\);_(* &quot;-&quot;??_);_(@_)"/>
    <numFmt numFmtId="185" formatCode="0.00_)"/>
    <numFmt numFmtId="186" formatCode="0.000%"/>
    <numFmt numFmtId="187" formatCode="#,##0.0;\-#,##0.0;&quot;-&quot;"/>
    <numFmt numFmtId="188" formatCode="#,##0;\(#,##0\)"/>
    <numFmt numFmtId="189" formatCode="_(&quot;$&quot;* #,##0_);_(&quot;$&quot;* \(#,##0\);_(&quot;$&quot;* &quot;-&quot;_);_(@_)"/>
    <numFmt numFmtId="190" formatCode="[Red][=0]&quot;To CHECK&quot;;[Green][=1]&quot;OK&quot;;"/>
    <numFmt numFmtId="191" formatCode="#,##0\ &quot;€&quot;"/>
    <numFmt numFmtId="192" formatCode="_-* #,##0\ _€_-;\-* #,##0\ _€_-;_-* &quot;-&quot;??\ _€_-;_-@_-"/>
    <numFmt numFmtId="193" formatCode="#,##0_ ;\-#,##0\ "/>
  </numFmts>
  <fonts count="105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</font>
    <font>
      <sz val="11"/>
      <color indexed="64"/>
      <name val="Arial"/>
      <family val="2"/>
    </font>
    <font>
      <b/>
      <sz val="14"/>
      <color theme="0"/>
      <name val="Arial"/>
      <family val="2"/>
    </font>
    <font>
      <b/>
      <sz val="11"/>
      <color indexed="64"/>
      <name val="Arial"/>
      <family val="2"/>
    </font>
    <font>
      <b/>
      <sz val="12"/>
      <color indexed="64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48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24"/>
      <name val="Arial"/>
      <family val="2"/>
    </font>
    <font>
      <b/>
      <sz val="11"/>
      <color indexed="9"/>
      <name val="Calibri"/>
      <family val="2"/>
    </font>
    <font>
      <b/>
      <sz val="12"/>
      <color indexed="17"/>
      <name val="Wingdings"/>
      <charset val="2"/>
    </font>
    <font>
      <b/>
      <sz val="14"/>
      <color indexed="9"/>
      <name val="Arial"/>
      <family val="2"/>
    </font>
    <font>
      <b/>
      <sz val="11"/>
      <name val="Arial"/>
      <family val="2"/>
    </font>
    <font>
      <i/>
      <sz val="11"/>
      <color indexed="23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u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omic Sans MS"/>
      <family val="4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22"/>
      <name val="UBSHeadline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  <font>
      <b/>
      <sz val="10"/>
      <color indexed="6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20"/>
      <color rgb="FFFF0000"/>
      <name val="Calibri"/>
      <family val="2"/>
      <scheme val="minor"/>
    </font>
    <font>
      <sz val="9"/>
      <color rgb="FF009AA6"/>
      <name val="Arial"/>
      <family val="2"/>
    </font>
    <font>
      <b/>
      <sz val="36"/>
      <name val="Calibri"/>
      <family val="2"/>
      <scheme val="minor"/>
    </font>
    <font>
      <b/>
      <sz val="16"/>
      <name val="Arial"/>
      <family val="2"/>
    </font>
    <font>
      <b/>
      <sz val="18"/>
      <color theme="0"/>
      <name val="Arial"/>
      <family val="2"/>
    </font>
    <font>
      <b/>
      <sz val="16"/>
      <color indexed="64"/>
      <name val="Arial"/>
      <family val="2"/>
    </font>
    <font>
      <b/>
      <sz val="28"/>
      <name val="Calibri"/>
      <family val="2"/>
      <scheme val="minor"/>
    </font>
    <font>
      <b/>
      <sz val="9"/>
      <name val="Arial"/>
      <family val="2"/>
    </font>
    <font>
      <sz val="12"/>
      <color indexed="64"/>
      <name val="Arial"/>
      <family val="2"/>
    </font>
    <font>
      <sz val="14"/>
      <color theme="1" tint="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Tahoma"/>
      <family val="2"/>
    </font>
    <font>
      <sz val="10"/>
      <color theme="0"/>
      <name val="Tahoma"/>
      <family val="2"/>
    </font>
    <font>
      <sz val="9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rgb="FFA1006B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8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6"/>
        <bgColor indexed="64"/>
      </patternFill>
    </fill>
    <fill>
      <patternFill patternType="solid">
        <f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0"/>
        <bgColor indexed="9"/>
      </patternFill>
    </fill>
    <fill>
      <patternFill patternType="gray125">
        <fgColor indexed="10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05106"/>
        <bgColor indexed="64"/>
      </patternFill>
    </fill>
  </fills>
  <borders count="5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/>
      <top style="medium">
        <color theme="0"/>
      </top>
      <bottom/>
      <diagonal style="thin">
        <color indexed="64"/>
      </diagonal>
    </border>
    <border>
      <left/>
      <right/>
      <top style="medium">
        <color theme="0"/>
      </top>
      <bottom/>
      <diagonal style="thin">
        <color indexed="64"/>
      </diagonal>
    </border>
    <border>
      <left/>
      <right style="medium">
        <color theme="0"/>
      </right>
      <top style="medium">
        <color theme="0"/>
      </top>
      <bottom/>
      <diagonal style="thin">
        <color indexed="64"/>
      </diagonal>
    </border>
    <border>
      <left style="medium">
        <color theme="0"/>
      </left>
      <right/>
      <top/>
      <bottom/>
      <diagonal style="thin">
        <color indexed="64"/>
      </diagonal>
    </border>
    <border>
      <left/>
      <right/>
      <top/>
      <bottom/>
      <diagonal style="thin">
        <color indexed="64"/>
      </diagonal>
    </border>
    <border>
      <left/>
      <right style="medium">
        <color theme="0"/>
      </right>
      <top/>
      <bottom/>
      <diagonal style="thin">
        <color indexed="64"/>
      </diagonal>
    </border>
    <border>
      <left style="medium">
        <color theme="0"/>
      </left>
      <right/>
      <top/>
      <bottom style="medium">
        <color theme="0"/>
      </bottom>
      <diagonal style="thin">
        <color indexed="64"/>
      </diagonal>
    </border>
    <border>
      <left/>
      <right/>
      <top/>
      <bottom style="medium">
        <color theme="0"/>
      </bottom>
      <diagonal style="thin">
        <color indexed="64"/>
      </diagonal>
    </border>
    <border>
      <left/>
      <right style="medium">
        <color theme="0"/>
      </right>
      <top/>
      <bottom style="medium">
        <color theme="0"/>
      </bottom>
      <diagonal style="thin">
        <color indexed="64"/>
      </diagonal>
    </border>
    <border>
      <left style="medium">
        <color theme="0"/>
      </left>
      <right style="medium">
        <color theme="0"/>
      </right>
      <top style="medium">
        <color theme="0"/>
      </top>
      <bottom/>
      <diagonal style="thin">
        <color indexed="64"/>
      </diagonal>
    </border>
    <border>
      <left style="medium">
        <color theme="0"/>
      </left>
      <right style="medium">
        <color theme="0"/>
      </right>
      <top/>
      <bottom/>
      <diagonal style="thin">
        <color indexed="64"/>
      </diagonal>
    </border>
    <border>
      <left style="medium">
        <color theme="0"/>
      </left>
      <right style="medium">
        <color theme="0"/>
      </right>
      <top/>
      <bottom style="medium">
        <color theme="0"/>
      </bottom>
      <diagonal style="thin">
        <color indexed="64"/>
      </diagonal>
    </border>
    <border>
      <left style="medium">
        <color theme="0"/>
      </left>
      <right/>
      <top style="medium">
        <color theme="0"/>
      </top>
      <bottom style="medium">
        <color theme="0"/>
      </bottom>
      <diagonal style="thin">
        <color indexed="64"/>
      </diagonal>
    </border>
    <border>
      <left/>
      <right/>
      <top style="medium">
        <color theme="0"/>
      </top>
      <bottom style="medium">
        <color theme="0"/>
      </bottom>
      <diagonal style="thin">
        <color indexed="64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743">
    <xf numFmtId="0" fontId="0" fillId="0" borderId="0"/>
    <xf numFmtId="43" fontId="14" fillId="0" borderId="0" applyFont="0" applyFill="0" applyBorder="0" applyAlignment="0" applyProtection="0"/>
    <xf numFmtId="0" fontId="10" fillId="4" borderId="2">
      <alignment horizontal="center" vertical="center"/>
    </xf>
    <xf numFmtId="0" fontId="12" fillId="9" borderId="2">
      <alignment horizontal="center" vertical="center"/>
    </xf>
    <xf numFmtId="0" fontId="12" fillId="9" borderId="2">
      <alignment horizontal="right" vertical="center"/>
    </xf>
    <xf numFmtId="0" fontId="10" fillId="9" borderId="2">
      <alignment horizontal="right" vertical="center"/>
    </xf>
    <xf numFmtId="0" fontId="12" fillId="11" borderId="2">
      <alignment horizontal="righ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2" borderId="0" applyNumberFormat="0" applyBorder="0" applyAlignment="0" applyProtection="0"/>
    <xf numFmtId="0" fontId="23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3" borderId="0" applyNumberFormat="0" applyBorder="0" applyAlignment="0" applyProtection="0"/>
    <xf numFmtId="0" fontId="23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1" borderId="0" applyNumberFormat="0" applyBorder="0" applyAlignment="0" applyProtection="0"/>
    <xf numFmtId="0" fontId="23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4" borderId="0" applyNumberFormat="0" applyBorder="0" applyAlignment="0" applyProtection="0"/>
    <xf numFmtId="0" fontId="25" fillId="2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6" fillId="0" borderId="0" applyNumberFormat="0" applyFont="0" applyFill="0" applyBorder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29" fillId="37" borderId="4" applyNumberFormat="0" applyBorder="0" applyProtection="0">
      <alignment vertical="center"/>
    </xf>
    <xf numFmtId="166" fontId="22" fillId="0" borderId="0"/>
    <xf numFmtId="166" fontId="22" fillId="0" borderId="0"/>
    <xf numFmtId="166" fontId="22" fillId="0" borderId="0"/>
    <xf numFmtId="166" fontId="22" fillId="0" borderId="5"/>
    <xf numFmtId="166" fontId="22" fillId="0" borderId="5"/>
    <xf numFmtId="166" fontId="22" fillId="0" borderId="5"/>
    <xf numFmtId="165" fontId="22" fillId="0" borderId="0"/>
    <xf numFmtId="167" fontId="30" fillId="0" borderId="0" applyFill="0" applyBorder="0" applyAlignment="0"/>
    <xf numFmtId="168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0" fillId="0" borderId="0" applyFill="0" applyBorder="0" applyAlignment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38" borderId="6" applyNumberFormat="0" applyAlignment="0" applyProtection="0"/>
    <xf numFmtId="0" fontId="31" fillId="12" borderId="6" applyNumberFormat="0" applyAlignment="0" applyProtection="0"/>
    <xf numFmtId="0" fontId="31" fillId="38" borderId="6" applyNumberFormat="0" applyAlignment="0" applyProtection="0"/>
    <xf numFmtId="0" fontId="31" fillId="12" borderId="6" applyNumberFormat="0" applyAlignment="0" applyProtection="0"/>
    <xf numFmtId="0" fontId="31" fillId="38" borderId="6" applyNumberFormat="0" applyAlignment="0" applyProtection="0"/>
    <xf numFmtId="0" fontId="31" fillId="12" borderId="6" applyNumberFormat="0" applyAlignment="0" applyProtection="0"/>
    <xf numFmtId="0" fontId="31" fillId="12" borderId="6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173" fontId="33" fillId="0" borderId="0" applyFont="0" applyFill="0" applyBorder="0" applyAlignment="0" applyProtection="0">
      <alignment horizontal="centerContinuous"/>
      <protection hidden="1"/>
    </xf>
    <xf numFmtId="0" fontId="34" fillId="29" borderId="8" applyNumberFormat="0" applyAlignment="0" applyProtection="0"/>
    <xf numFmtId="174" fontId="33" fillId="0" borderId="0" applyFont="0" applyFill="0" applyBorder="0" applyAlignment="0" applyProtection="0">
      <alignment horizontal="centerContinuous"/>
      <protection hidden="1"/>
    </xf>
    <xf numFmtId="3" fontId="15" fillId="0" borderId="0" applyFill="0" applyBorder="0" applyAlignment="0" applyProtection="0"/>
    <xf numFmtId="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3" fillId="23" borderId="10" applyNumberFormat="0" applyFont="0" applyAlignment="0" applyProtection="0"/>
    <xf numFmtId="0" fontId="22" fillId="17" borderId="9" applyNumberFormat="0" applyFont="0" applyAlignment="0" applyProtection="0"/>
    <xf numFmtId="0" fontId="23" fillId="23" borderId="10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3" fillId="23" borderId="10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23" borderId="10" applyNumberFormat="0" applyFont="0" applyAlignment="0" applyProtection="0"/>
    <xf numFmtId="0" fontId="23" fillId="17" borderId="10" applyNumberFormat="0" applyFont="0" applyAlignment="0" applyProtection="0"/>
    <xf numFmtId="0" fontId="23" fillId="23" borderId="10" applyNumberFormat="0" applyFont="0" applyAlignment="0" applyProtection="0"/>
    <xf numFmtId="0" fontId="23" fillId="17" borderId="10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0" fontId="22" fillId="17" borderId="9" applyNumberFormat="0" applyFont="0" applyAlignment="0" applyProtection="0"/>
    <xf numFmtId="176" fontId="35" fillId="0" borderId="4" applyNumberFormat="0" applyBorder="0" applyProtection="0">
      <alignment horizontal="center" vertical="center" wrapText="1"/>
    </xf>
    <xf numFmtId="0" fontId="22" fillId="0" borderId="11"/>
    <xf numFmtId="0" fontId="22" fillId="0" borderId="11"/>
    <xf numFmtId="0" fontId="22" fillId="0" borderId="11"/>
    <xf numFmtId="0" fontId="22" fillId="0" borderId="11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4" fontId="30" fillId="0" borderId="0" applyFill="0" applyBorder="0" applyAlignment="0"/>
    <xf numFmtId="16" fontId="30" fillId="0" borderId="0" applyFill="0" applyBorder="0" applyAlignment="0"/>
    <xf numFmtId="165" fontId="15" fillId="39" borderId="12" applyFill="0" applyBorder="0" applyAlignment="0" applyProtection="0"/>
    <xf numFmtId="3" fontId="36" fillId="39" borderId="5" applyNumberFormat="0" applyBorder="0" applyAlignment="0" applyProtection="0"/>
    <xf numFmtId="3" fontId="37" fillId="39" borderId="12" applyNumberFormat="0" applyFill="0" applyAlignment="0" applyProtection="0"/>
    <xf numFmtId="49" fontId="38" fillId="37" borderId="4" applyNumberFormat="0" applyFill="0" applyBorder="0" applyProtection="0">
      <alignment horizontal="right" vertical="center"/>
    </xf>
    <xf numFmtId="176" fontId="37" fillId="0" borderId="4" applyNumberFormat="0" applyAlignment="0" applyProtection="0">
      <alignment horizontal="center" vertical="center" wrapText="1"/>
    </xf>
    <xf numFmtId="165" fontId="26" fillId="0" borderId="0" applyNumberFormat="0" applyFont="0" applyFill="0" applyBorder="0" applyProtection="0">
      <alignment horizontal="right" vertical="center"/>
    </xf>
    <xf numFmtId="17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65" fontId="15" fillId="39" borderId="13" applyNumberFormat="0" applyFill="0" applyProtection="0">
      <alignment horizontal="center" vertical="center" wrapText="1"/>
    </xf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39" fillId="15" borderId="6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 applyFill="0" applyBorder="0">
      <alignment horizontal="right" vertical="top"/>
    </xf>
    <xf numFmtId="0" fontId="22" fillId="0" borderId="0">
      <alignment horizontal="center" wrapText="1"/>
    </xf>
    <xf numFmtId="0" fontId="22" fillId="0" borderId="0">
      <alignment horizontal="center" wrapText="1"/>
    </xf>
    <xf numFmtId="0" fontId="22" fillId="0" borderId="0">
      <alignment horizontal="center" wrapText="1"/>
    </xf>
    <xf numFmtId="0" fontId="22" fillId="0" borderId="0">
      <alignment horizontal="center" wrapText="1"/>
    </xf>
    <xf numFmtId="0" fontId="22" fillId="0" borderId="0" applyFill="0" applyBorder="0">
      <alignment vertical="top"/>
    </xf>
    <xf numFmtId="0" fontId="22" fillId="0" borderId="0" applyFill="0" applyBorder="0">
      <alignment vertical="top"/>
    </xf>
    <xf numFmtId="0" fontId="22" fillId="0" borderId="0" applyFill="0" applyBorder="0">
      <alignment vertical="top"/>
    </xf>
    <xf numFmtId="0" fontId="22" fillId="0" borderId="0" applyFill="0" applyBorder="0">
      <alignment vertical="top"/>
    </xf>
    <xf numFmtId="0" fontId="22" fillId="0" borderId="0" applyFill="0" applyBorder="0" applyProtection="0">
      <alignment vertical="top"/>
    </xf>
    <xf numFmtId="0" fontId="22" fillId="0" borderId="0" applyFill="0" applyBorder="0" applyProtection="0">
      <alignment vertical="top"/>
    </xf>
    <xf numFmtId="0" fontId="22" fillId="0" borderId="0" applyFill="0" applyBorder="0" applyProtection="0">
      <alignment vertical="top"/>
    </xf>
    <xf numFmtId="0" fontId="22" fillId="0" borderId="0" applyFill="0" applyBorder="0" applyProtection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41" fontId="22" fillId="0" borderId="0" applyFill="0" applyBorder="0" applyAlignment="0" applyProtection="0">
      <alignment horizontal="right" vertical="top"/>
    </xf>
    <xf numFmtId="41" fontId="22" fillId="0" borderId="0" applyFill="0" applyBorder="0" applyAlignment="0" applyProtection="0">
      <alignment horizontal="right" vertical="top"/>
    </xf>
    <xf numFmtId="41" fontId="22" fillId="0" borderId="0" applyFill="0" applyBorder="0" applyAlignment="0" applyProtection="0">
      <alignment horizontal="right" vertical="top"/>
    </xf>
    <xf numFmtId="41" fontId="22" fillId="0" borderId="0" applyFill="0" applyBorder="0" applyAlignment="0" applyProtection="0">
      <alignment horizontal="right"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 applyBorder="0">
      <alignment horizontal="left" vertical="top"/>
    </xf>
    <xf numFmtId="0" fontId="22" fillId="0" borderId="0" applyFill="0" applyBorder="0">
      <alignment horizontal="left" vertical="top"/>
    </xf>
    <xf numFmtId="0" fontId="22" fillId="0" borderId="0" applyFill="0" applyBorder="0">
      <alignment horizontal="left" vertical="top"/>
    </xf>
    <xf numFmtId="0" fontId="22" fillId="0" borderId="0" applyFill="0" applyBorder="0">
      <alignment horizontal="left" vertical="top"/>
    </xf>
    <xf numFmtId="49" fontId="20" fillId="40" borderId="14">
      <alignment horizontal="righ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" fontId="37" fillId="41" borderId="4" applyNumberFormat="0" applyFill="0" applyBorder="0" applyAlignment="0" applyProtection="0"/>
    <xf numFmtId="3" fontId="37" fillId="41" borderId="4" applyNumberFormat="0" applyAlignment="0" applyProtection="0"/>
    <xf numFmtId="176" fontId="37" fillId="41" borderId="4" applyAlignment="0" applyProtection="0">
      <alignment horizontal="center" vertical="center" wrapText="1"/>
    </xf>
    <xf numFmtId="3" fontId="42" fillId="0" borderId="5" applyNumberFormat="0" applyFill="0" applyAlignment="0" applyProtection="0"/>
    <xf numFmtId="0" fontId="43" fillId="18" borderId="0" applyNumberFormat="0" applyBorder="0" applyAlignment="0" applyProtection="0"/>
    <xf numFmtId="0" fontId="37" fillId="41" borderId="4" applyNumberFormat="0" applyFill="0" applyBorder="0" applyAlignment="0" applyProtection="0"/>
    <xf numFmtId="38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6" fillId="0" borderId="1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>
      <alignment horizontal="center"/>
    </xf>
    <xf numFmtId="179" fontId="20" fillId="0" borderId="0" applyFont="0" applyFill="0" applyBorder="0" applyAlignment="0" applyProtection="0">
      <protection hidden="1"/>
    </xf>
    <xf numFmtId="0" fontId="39" fillId="15" borderId="6" applyNumberFormat="0" applyAlignment="0" applyProtection="0"/>
    <xf numFmtId="10" fontId="44" fillId="43" borderId="11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38" fontId="50" fillId="0" borderId="0"/>
    <xf numFmtId="0" fontId="50" fillId="0" borderId="0"/>
    <xf numFmtId="38" fontId="51" fillId="0" borderId="0"/>
    <xf numFmtId="0" fontId="51" fillId="0" borderId="0"/>
    <xf numFmtId="38" fontId="52" fillId="0" borderId="0"/>
    <xf numFmtId="0" fontId="52" fillId="0" borderId="0"/>
    <xf numFmtId="38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49" fontId="26" fillId="0" borderId="0" applyNumberFormat="0" applyFill="0" applyBorder="0" applyProtection="0">
      <alignment horizontal="right" vertical="center"/>
    </xf>
    <xf numFmtId="0" fontId="26" fillId="0" borderId="0" applyNumberFormat="0" applyFill="0" applyBorder="0" applyProtection="0">
      <alignment horizontal="right"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44" borderId="0" applyNumberFormat="0" applyBorder="0">
      <alignment horizontal="right"/>
      <protection locked="0"/>
    </xf>
    <xf numFmtId="0" fontId="57" fillId="44" borderId="0" applyNumberFormat="0" applyBorder="0">
      <alignment horizontal="right"/>
      <protection locked="0"/>
    </xf>
    <xf numFmtId="0" fontId="57" fillId="44" borderId="0" applyNumberFormat="0" applyBorder="0">
      <alignment horizontal="right"/>
      <protection locked="0"/>
    </xf>
    <xf numFmtId="0" fontId="57" fillId="44" borderId="0" applyNumberFormat="0" applyBorder="0">
      <alignment horizontal="right"/>
      <protection locked="0"/>
    </xf>
    <xf numFmtId="0" fontId="57" fillId="44" borderId="0" applyNumberFormat="0" applyBorder="0">
      <alignment horizontal="right"/>
      <protection locked="0"/>
    </xf>
    <xf numFmtId="165" fontId="15" fillId="0" borderId="12" applyNumberFormat="0" applyAlignment="0" applyProtection="0">
      <alignment horizontal="center" vertical="center" wrapText="1"/>
    </xf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32" fillId="0" borderId="7" applyNumberFormat="0" applyFill="0" applyAlignment="0" applyProtection="0"/>
    <xf numFmtId="0" fontId="57" fillId="45" borderId="0" applyNumberFormat="0" applyBorder="0">
      <alignment horizontal="right"/>
      <protection locked="0"/>
    </xf>
    <xf numFmtId="0" fontId="57" fillId="45" borderId="0" applyNumberFormat="0" applyBorder="0">
      <alignment horizontal="right"/>
      <protection locked="0"/>
    </xf>
    <xf numFmtId="0" fontId="57" fillId="45" borderId="0" applyNumberFormat="0" applyBorder="0">
      <alignment horizontal="right"/>
      <protection locked="0"/>
    </xf>
    <xf numFmtId="0" fontId="57" fillId="45" borderId="0" applyNumberFormat="0" applyBorder="0">
      <alignment horizontal="right"/>
      <protection locked="0"/>
    </xf>
    <xf numFmtId="0" fontId="57" fillId="45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0" fontId="57" fillId="46" borderId="0" applyNumberFormat="0" applyBorder="0">
      <alignment horizontal="right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58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1" fontId="22" fillId="47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58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182" fontId="22" fillId="48" borderId="0" applyNumberFormat="0" applyBorder="0">
      <alignment horizontal="right" vertical="center"/>
      <protection locked="0"/>
    </xf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60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5" fillId="0" borderId="0"/>
    <xf numFmtId="0" fontId="49" fillId="0" borderId="11">
      <alignment horizontal="center"/>
    </xf>
    <xf numFmtId="185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3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17" borderId="9" applyNumberFormat="0" applyFont="0" applyAlignment="0" applyProtection="0"/>
    <xf numFmtId="0" fontId="24" fillId="17" borderId="9" applyNumberFormat="0" applyFont="0" applyAlignment="0" applyProtection="0"/>
    <xf numFmtId="0" fontId="24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12" borderId="18" applyNumberFormat="0" applyAlignment="0" applyProtection="0"/>
    <xf numFmtId="49" fontId="65" fillId="0" borderId="12" applyFill="0" applyProtection="0">
      <alignment vertical="center"/>
    </xf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76" fontId="42" fillId="39" borderId="12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7" fontId="66" fillId="0" borderId="0" applyFill="0" applyBorder="0" applyAlignment="0"/>
    <xf numFmtId="188" fontId="66" fillId="0" borderId="0" applyFill="0" applyBorder="0" applyAlignment="0"/>
    <xf numFmtId="187" fontId="66" fillId="0" borderId="0" applyFill="0" applyBorder="0" applyAlignment="0"/>
    <xf numFmtId="189" fontId="66" fillId="0" borderId="0" applyFill="0" applyBorder="0" applyAlignment="0"/>
    <xf numFmtId="188" fontId="66" fillId="0" borderId="0" applyFill="0" applyBorder="0" applyAlignment="0"/>
    <xf numFmtId="165" fontId="26" fillId="0" borderId="0" applyFont="0" applyFill="0" applyBorder="0" applyAlignment="0" applyProtection="0">
      <alignment horizontal="right" vertical="center"/>
    </xf>
    <xf numFmtId="0" fontId="10" fillId="4" borderId="2">
      <alignment horizontal="center" vertical="center"/>
    </xf>
    <xf numFmtId="0" fontId="10" fillId="4" borderId="19">
      <alignment horizontal="center" vertical="center"/>
    </xf>
    <xf numFmtId="0" fontId="12" fillId="11" borderId="2">
      <alignment horizontal="center" vertical="center"/>
    </xf>
    <xf numFmtId="0" fontId="12" fillId="11" borderId="2">
      <alignment horizontal="center" vertical="center"/>
    </xf>
    <xf numFmtId="0" fontId="10" fillId="4" borderId="2">
      <alignment horizontal="center" vertical="center"/>
    </xf>
    <xf numFmtId="0" fontId="10" fillId="4" borderId="2">
      <alignment horizontal="center" vertical="center"/>
    </xf>
    <xf numFmtId="0" fontId="10" fillId="49" borderId="2">
      <alignment horizontal="left" vertical="center"/>
    </xf>
    <xf numFmtId="0" fontId="12" fillId="9" borderId="2">
      <alignment horizontal="center" vertical="center"/>
    </xf>
    <xf numFmtId="0" fontId="10" fillId="49" borderId="2">
      <alignment horizontal="left" vertical="center"/>
    </xf>
    <xf numFmtId="0" fontId="10" fillId="49" borderId="2">
      <alignment horizontal="left" vertical="center"/>
    </xf>
    <xf numFmtId="0" fontId="12" fillId="11" borderId="2">
      <alignment horizontal="right" vertical="center"/>
    </xf>
    <xf numFmtId="0" fontId="10" fillId="49" borderId="2">
      <alignment horizontal="left" vertical="center"/>
    </xf>
    <xf numFmtId="0" fontId="10" fillId="11" borderId="2">
      <alignment horizontal="right" vertical="center"/>
    </xf>
    <xf numFmtId="0" fontId="12" fillId="9" borderId="2">
      <alignment horizontal="right" vertical="center"/>
    </xf>
    <xf numFmtId="0" fontId="12" fillId="11" borderId="2">
      <alignment horizontal="left" vertical="center"/>
    </xf>
    <xf numFmtId="0" fontId="12" fillId="9" borderId="2">
      <alignment horizontal="right" vertical="center"/>
    </xf>
    <xf numFmtId="0" fontId="12" fillId="11" borderId="2">
      <alignment horizontal="left" vertical="center"/>
    </xf>
    <xf numFmtId="0" fontId="12" fillId="11" borderId="2">
      <alignment horizontal="left" vertical="center"/>
    </xf>
    <xf numFmtId="0" fontId="12" fillId="11" borderId="2">
      <alignment horizontal="right" vertical="center"/>
    </xf>
    <xf numFmtId="0" fontId="12" fillId="11" borderId="2">
      <alignment horizontal="right" vertical="center"/>
    </xf>
    <xf numFmtId="0" fontId="12" fillId="11" borderId="2">
      <alignment horizontal="left" vertical="center"/>
    </xf>
    <xf numFmtId="0" fontId="12" fillId="11" borderId="2">
      <alignment horizontal="left" vertical="center"/>
    </xf>
    <xf numFmtId="0" fontId="12" fillId="9" borderId="2">
      <alignment horizontal="left" vertical="center"/>
    </xf>
    <xf numFmtId="0" fontId="12" fillId="9" borderId="2">
      <alignment horizontal="right"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0" borderId="20"/>
    <xf numFmtId="0" fontId="22" fillId="0" borderId="20"/>
    <xf numFmtId="0" fontId="22" fillId="0" borderId="20"/>
    <xf numFmtId="0" fontId="22" fillId="0" borderId="2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38" borderId="18" applyNumberFormat="0" applyAlignment="0" applyProtection="0"/>
    <xf numFmtId="0" fontId="64" fillId="12" borderId="18" applyNumberFormat="0" applyAlignment="0" applyProtection="0"/>
    <xf numFmtId="0" fontId="64" fillId="38" borderId="18" applyNumberFormat="0" applyAlignment="0" applyProtection="0"/>
    <xf numFmtId="0" fontId="64" fillId="12" borderId="18" applyNumberFormat="0" applyAlignment="0" applyProtection="0"/>
    <xf numFmtId="0" fontId="64" fillId="38" borderId="18" applyNumberFormat="0" applyAlignment="0" applyProtection="0"/>
    <xf numFmtId="0" fontId="64" fillId="12" borderId="18" applyNumberFormat="0" applyAlignment="0" applyProtection="0"/>
    <xf numFmtId="188" fontId="67" fillId="0" borderId="0" applyNumberFormat="0" applyFill="0" applyBorder="0" applyAlignment="0"/>
    <xf numFmtId="0" fontId="6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1"/>
    <xf numFmtId="0" fontId="22" fillId="0" borderId="21"/>
    <xf numFmtId="0" fontId="22" fillId="0" borderId="21"/>
    <xf numFmtId="0" fontId="22" fillId="0" borderId="21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0" fontId="55" fillId="0" borderId="22"/>
    <xf numFmtId="49" fontId="30" fillId="0" borderId="0" applyFill="0" applyBorder="0" applyAlignment="0"/>
    <xf numFmtId="0" fontId="30" fillId="0" borderId="0" applyFill="0" applyBorder="0" applyAlignment="0"/>
    <xf numFmtId="175" fontId="30" fillId="0" borderId="0" applyFill="0" applyBorder="0" applyAlignment="0"/>
    <xf numFmtId="186" fontId="30" fillId="0" borderId="0" applyFill="0" applyBorder="0" applyAlignment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>
      <alignment horizontal="left"/>
      <protection locked="0"/>
    </xf>
    <xf numFmtId="0" fontId="71" fillId="50" borderId="0" applyNumberFormat="0" applyBorder="0">
      <alignment horizontal="left"/>
      <protection locked="0"/>
    </xf>
    <xf numFmtId="0" fontId="71" fillId="50" borderId="0" applyNumberFormat="0" applyBorder="0">
      <alignment horizontal="left"/>
      <protection locked="0"/>
    </xf>
    <xf numFmtId="0" fontId="71" fillId="50" borderId="0" applyNumberFormat="0" applyBorder="0">
      <alignment horizontal="left"/>
      <protection locked="0"/>
    </xf>
    <xf numFmtId="0" fontId="71" fillId="50" borderId="0" applyNumberFormat="0" applyBorder="0">
      <alignment horizontal="left"/>
      <protection locked="0"/>
    </xf>
    <xf numFmtId="0" fontId="72" fillId="45" borderId="0" applyNumberFormat="0" applyBorder="0">
      <alignment horizontal="left"/>
      <protection locked="0"/>
    </xf>
    <xf numFmtId="0" fontId="72" fillId="45" borderId="0" applyNumberFormat="0" applyBorder="0">
      <alignment horizontal="left"/>
      <protection locked="0"/>
    </xf>
    <xf numFmtId="0" fontId="72" fillId="45" borderId="0" applyNumberFormat="0" applyBorder="0">
      <alignment horizontal="left"/>
      <protection locked="0"/>
    </xf>
    <xf numFmtId="0" fontId="72" fillId="45" borderId="0" applyNumberFormat="0" applyBorder="0">
      <alignment horizontal="left"/>
      <protection locked="0"/>
    </xf>
    <xf numFmtId="0" fontId="72" fillId="45" borderId="0" applyNumberFormat="0" applyBorder="0">
      <alignment horizontal="left"/>
      <protection locked="0"/>
    </xf>
    <xf numFmtId="0" fontId="73" fillId="46" borderId="0" applyNumberFormat="0" applyBorder="0">
      <alignment horizontal="left"/>
      <protection locked="0"/>
    </xf>
    <xf numFmtId="0" fontId="73" fillId="46" borderId="0" applyNumberFormat="0" applyBorder="0">
      <alignment horizontal="left"/>
      <protection locked="0"/>
    </xf>
    <xf numFmtId="0" fontId="73" fillId="46" borderId="0" applyNumberFormat="0" applyBorder="0">
      <alignment horizontal="left"/>
      <protection locked="0"/>
    </xf>
    <xf numFmtId="0" fontId="73" fillId="46" borderId="0" applyNumberFormat="0" applyBorder="0">
      <alignment horizontal="left"/>
      <protection locked="0"/>
    </xf>
    <xf numFmtId="0" fontId="73" fillId="46" borderId="0" applyNumberFormat="0" applyBorder="0">
      <alignment horizontal="left"/>
      <protection locked="0"/>
    </xf>
    <xf numFmtId="0" fontId="74" fillId="45" borderId="0" applyNumberFormat="0" applyBorder="0">
      <alignment horizontal="left"/>
      <protection locked="0"/>
    </xf>
    <xf numFmtId="0" fontId="74" fillId="45" borderId="0" applyNumberFormat="0" applyBorder="0">
      <alignment horizontal="left"/>
      <protection locked="0"/>
    </xf>
    <xf numFmtId="0" fontId="74" fillId="45" borderId="0" applyNumberFormat="0" applyBorder="0">
      <alignment horizontal="left"/>
      <protection locked="0"/>
    </xf>
    <xf numFmtId="0" fontId="74" fillId="45" borderId="0" applyNumberFormat="0" applyBorder="0">
      <alignment horizontal="left"/>
      <protection locked="0"/>
    </xf>
    <xf numFmtId="0" fontId="74" fillId="45" borderId="0" applyNumberFormat="0" applyBorder="0">
      <alignment horizontal="left"/>
      <protection locked="0"/>
    </xf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3" applyNumberFormat="0" applyFill="0" applyAlignment="0" applyProtection="0"/>
    <xf numFmtId="0" fontId="76" fillId="0" borderId="24" applyNumberFormat="0" applyFill="0" applyAlignment="0" applyProtection="0"/>
    <xf numFmtId="0" fontId="46" fillId="0" borderId="16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6" applyNumberFormat="0" applyFill="0" applyAlignment="0" applyProtection="0"/>
    <xf numFmtId="0" fontId="77" fillId="0" borderId="25" applyNumberFormat="0" applyFill="0" applyAlignment="0" applyProtection="0"/>
    <xf numFmtId="0" fontId="77" fillId="0" borderId="26" applyNumberFormat="0" applyFill="0" applyAlignment="0" applyProtection="0"/>
    <xf numFmtId="0" fontId="77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0" fontId="33" fillId="0" borderId="0" applyFont="0" applyFill="0" applyBorder="0" applyAlignment="0" applyProtection="0">
      <alignment horizontal="centerContinuous"/>
      <protection hidden="1"/>
    </xf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78" fillId="0" borderId="27" applyNumberFormat="0" applyFill="0" applyAlignment="0" applyProtection="0"/>
    <xf numFmtId="0" fontId="64" fillId="0" borderId="27" applyNumberFormat="0" applyFill="0" applyAlignment="0" applyProtection="0"/>
    <xf numFmtId="0" fontId="78" fillId="0" borderId="27" applyNumberFormat="0" applyFill="0" applyAlignment="0" applyProtection="0"/>
    <xf numFmtId="0" fontId="64" fillId="0" borderId="27" applyNumberFormat="0" applyFill="0" applyAlignment="0" applyProtection="0"/>
    <xf numFmtId="0" fontId="78" fillId="0" borderId="28" applyNumberFormat="0" applyFill="0" applyAlignment="0" applyProtection="0"/>
    <xf numFmtId="165" fontId="15" fillId="0" borderId="0" applyFont="0" applyFill="0" applyBorder="0" applyAlignment="0" applyProtection="0">
      <alignment horizontal="center" vertical="center" wrapText="1"/>
    </xf>
    <xf numFmtId="0" fontId="22" fillId="0" borderId="0" applyFont="0" applyFill="0" applyBorder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34" fillId="29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12" fillId="8" borderId="3" xfId="2" applyNumberFormat="1" applyFont="1" applyFill="1" applyBorder="1">
      <alignment horizontal="center" vertical="center"/>
    </xf>
    <xf numFmtId="49" fontId="12" fillId="8" borderId="3" xfId="2" applyNumberFormat="1" applyFont="1" applyFill="1" applyBorder="1" applyAlignment="1">
      <alignment horizontal="center" vertical="center" wrapText="1"/>
    </xf>
    <xf numFmtId="49" fontId="12" fillId="10" borderId="3" xfId="3" applyNumberFormat="1" applyFill="1" applyBorder="1" applyAlignment="1">
      <alignment horizontal="left" vertical="center"/>
    </xf>
    <xf numFmtId="3" fontId="13" fillId="3" borderId="3" xfId="4" applyNumberFormat="1" applyFont="1" applyFill="1" applyBorder="1" applyAlignment="1">
      <alignment horizontal="center" vertical="center"/>
    </xf>
    <xf numFmtId="3" fontId="13" fillId="3" borderId="3" xfId="5" applyNumberFormat="1" applyFont="1" applyFill="1" applyBorder="1" applyAlignment="1">
      <alignment horizontal="center" vertical="center"/>
    </xf>
    <xf numFmtId="3" fontId="13" fillId="3" borderId="3" xfId="6" applyNumberFormat="1" applyFont="1" applyFill="1" applyBorder="1" applyAlignment="1">
      <alignment horizontal="center" vertical="center"/>
    </xf>
    <xf numFmtId="3" fontId="5" fillId="0" borderId="0" xfId="0" applyNumberFormat="1" applyFont="1"/>
    <xf numFmtId="43" fontId="13" fillId="8" borderId="3" xfId="1" applyFont="1" applyFill="1" applyBorder="1" applyAlignment="1">
      <alignment horizontal="left" vertical="center"/>
    </xf>
    <xf numFmtId="3" fontId="13" fillId="8" borderId="3" xfId="4" applyNumberFormat="1" applyFont="1" applyFill="1" applyBorder="1" applyAlignment="1">
      <alignment horizontal="center" vertical="center"/>
    </xf>
    <xf numFmtId="3" fontId="16" fillId="0" borderId="0" xfId="0" applyNumberFormat="1" applyFont="1"/>
    <xf numFmtId="3" fontId="17" fillId="0" borderId="0" xfId="0" applyNumberFormat="1" applyFont="1"/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centerContinuous" vertical="center"/>
    </xf>
    <xf numFmtId="0" fontId="84" fillId="0" borderId="0" xfId="0" applyFont="1"/>
    <xf numFmtId="0" fontId="5" fillId="0" borderId="1" xfId="0" applyFont="1" applyFill="1" applyBorder="1"/>
    <xf numFmtId="0" fontId="37" fillId="8" borderId="1" xfId="0" applyFont="1" applyFill="1" applyBorder="1" applyAlignment="1">
      <alignment horizontal="center" vertical="center"/>
    </xf>
    <xf numFmtId="49" fontId="85" fillId="10" borderId="3" xfId="3415" applyNumberFormat="1" applyFont="1" applyFill="1" applyBorder="1">
      <alignment horizontal="left" vertical="center"/>
    </xf>
    <xf numFmtId="3" fontId="13" fillId="3" borderId="1" xfId="4" applyNumberFormat="1" applyFont="1" applyFill="1" applyBorder="1" applyAlignment="1">
      <alignment horizontal="center" vertical="center"/>
    </xf>
    <xf numFmtId="3" fontId="13" fillId="3" borderId="1" xfId="5" applyNumberFormat="1" applyFont="1" applyFill="1" applyBorder="1" applyAlignment="1">
      <alignment horizontal="center" vertical="center"/>
    </xf>
    <xf numFmtId="3" fontId="13" fillId="3" borderId="1" xfId="6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3" fontId="16" fillId="8" borderId="1" xfId="0" applyNumberFormat="1" applyFont="1" applyFill="1" applyBorder="1" applyAlignment="1">
      <alignment horizontal="center" vertical="center"/>
    </xf>
    <xf numFmtId="0" fontId="16" fillId="0" borderId="0" xfId="0" applyFont="1"/>
    <xf numFmtId="3" fontId="86" fillId="0" borderId="0" xfId="0" applyNumberFormat="1" applyFont="1"/>
    <xf numFmtId="1" fontId="87" fillId="0" borderId="0" xfId="0" applyNumberFormat="1" applyFont="1"/>
    <xf numFmtId="0" fontId="88" fillId="2" borderId="0" xfId="0" applyFont="1" applyFill="1" applyAlignment="1">
      <alignment horizontal="center" wrapText="1"/>
    </xf>
    <xf numFmtId="0" fontId="1" fillId="0" borderId="0" xfId="3739"/>
    <xf numFmtId="0" fontId="80" fillId="0" borderId="0" xfId="3739" applyFont="1" applyAlignment="1">
      <alignment horizontal="center"/>
    </xf>
    <xf numFmtId="3" fontId="89" fillId="52" borderId="0" xfId="3739" applyNumberFormat="1" applyFont="1" applyFill="1" applyAlignment="1">
      <alignment horizontal="center" vertical="center" wrapText="1"/>
    </xf>
    <xf numFmtId="49" fontId="12" fillId="2" borderId="2" xfId="2" applyNumberFormat="1" applyFont="1" applyFill="1" applyBorder="1">
      <alignment horizontal="center" vertical="center"/>
    </xf>
    <xf numFmtId="191" fontId="90" fillId="5" borderId="2" xfId="3408" applyNumberFormat="1" applyFont="1" applyFill="1" applyBorder="1" applyAlignment="1">
      <alignment horizontal="center" vertical="center" wrapText="1"/>
    </xf>
    <xf numFmtId="191" fontId="12" fillId="53" borderId="2" xfId="3" applyNumberFormat="1" applyFont="1" applyFill="1" applyBorder="1" applyAlignment="1">
      <alignment horizontal="center" vertical="center" wrapText="1"/>
    </xf>
    <xf numFmtId="191" fontId="12" fillId="54" borderId="2" xfId="3" applyNumberFormat="1" applyFont="1" applyFill="1" applyBorder="1" applyAlignment="1">
      <alignment horizontal="center" vertical="center" wrapText="1"/>
    </xf>
    <xf numFmtId="191" fontId="80" fillId="55" borderId="44" xfId="3739" applyNumberFormat="1" applyFont="1" applyFill="1" applyBorder="1"/>
    <xf numFmtId="192" fontId="81" fillId="5" borderId="45" xfId="1" applyNumberFormat="1" applyFont="1" applyFill="1" applyBorder="1"/>
    <xf numFmtId="192" fontId="0" fillId="53" borderId="0" xfId="3740" applyNumberFormat="1" applyFont="1" applyFill="1" applyBorder="1"/>
    <xf numFmtId="192" fontId="0" fillId="53" borderId="46" xfId="3740" applyNumberFormat="1" applyFont="1" applyFill="1" applyBorder="1"/>
    <xf numFmtId="192" fontId="42" fillId="54" borderId="46" xfId="3740" applyNumberFormat="1" applyFont="1" applyFill="1" applyBorder="1"/>
    <xf numFmtId="192" fontId="42" fillId="54" borderId="45" xfId="3740" applyNumberFormat="1" applyFont="1" applyFill="1" applyBorder="1"/>
    <xf numFmtId="192" fontId="81" fillId="5" borderId="47" xfId="1" applyNumberFormat="1" applyFont="1" applyFill="1" applyBorder="1"/>
    <xf numFmtId="192" fontId="42" fillId="54" borderId="47" xfId="3740" applyNumberFormat="1" applyFont="1" applyFill="1" applyBorder="1"/>
    <xf numFmtId="192" fontId="81" fillId="5" borderId="48" xfId="1" applyNumberFormat="1" applyFont="1" applyFill="1" applyBorder="1"/>
    <xf numFmtId="191" fontId="80" fillId="55" borderId="11" xfId="3739" applyNumberFormat="1" applyFont="1" applyFill="1" applyBorder="1"/>
    <xf numFmtId="192" fontId="79" fillId="5" borderId="11" xfId="3740" applyNumberFormat="1" applyFont="1" applyFill="1" applyBorder="1"/>
    <xf numFmtId="192" fontId="80" fillId="53" borderId="11" xfId="3740" applyNumberFormat="1" applyFont="1" applyFill="1" applyBorder="1"/>
    <xf numFmtId="192" fontId="80" fillId="54" borderId="11" xfId="3740" applyNumberFormat="1" applyFont="1" applyFill="1" applyBorder="1"/>
    <xf numFmtId="0" fontId="80" fillId="0" borderId="0" xfId="3739" applyFont="1"/>
    <xf numFmtId="0" fontId="42" fillId="0" borderId="0" xfId="0" applyFont="1"/>
    <xf numFmtId="0" fontId="91" fillId="0" borderId="0" xfId="3739" applyFont="1"/>
    <xf numFmtId="0" fontId="92" fillId="0" borderId="0" xfId="0" applyFont="1" applyAlignment="1"/>
    <xf numFmtId="0" fontId="5" fillId="2" borderId="0" xfId="0" applyFont="1" applyFill="1"/>
    <xf numFmtId="0" fontId="94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49" fontId="96" fillId="8" borderId="3" xfId="2" applyNumberFormat="1" applyFont="1" applyFill="1" applyBorder="1">
      <alignment horizontal="center" vertical="center"/>
    </xf>
    <xf numFmtId="49" fontId="96" fillId="8" borderId="3" xfId="3" applyNumberFormat="1" applyFont="1" applyFill="1" applyBorder="1" applyAlignment="1">
      <alignment horizontal="center" vertical="center" wrapText="1"/>
    </xf>
    <xf numFmtId="49" fontId="96" fillId="8" borderId="3" xfId="3397" applyNumberFormat="1" applyFont="1" applyFill="1" applyBorder="1" applyAlignment="1">
      <alignment horizontal="center" vertical="center" wrapText="1"/>
    </xf>
    <xf numFmtId="49" fontId="12" fillId="10" borderId="3" xfId="3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193" fontId="13" fillId="3" borderId="3" xfId="1" applyNumberFormat="1" applyFont="1" applyFill="1" applyBorder="1" applyAlignment="1">
      <alignment horizontal="center" vertical="center"/>
    </xf>
    <xf numFmtId="193" fontId="13" fillId="8" borderId="3" xfId="1" applyNumberFormat="1" applyFont="1" applyFill="1" applyBorder="1" applyAlignment="1">
      <alignment horizontal="center" vertical="center"/>
    </xf>
    <xf numFmtId="0" fontId="68" fillId="0" borderId="0" xfId="0" applyFont="1"/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9" fontId="13" fillId="8" borderId="3" xfId="2" applyNumberFormat="1" applyFont="1" applyFill="1" applyBorder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/>
    </xf>
    <xf numFmtId="43" fontId="12" fillId="8" borderId="3" xfId="1" applyFont="1" applyFill="1" applyBorder="1" applyAlignment="1">
      <alignment horizontal="left" vertical="center"/>
    </xf>
    <xf numFmtId="3" fontId="13" fillId="8" borderId="3" xfId="1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88" fillId="2" borderId="0" xfId="0" applyFont="1" applyFill="1" applyAlignment="1">
      <alignment horizontal="left" wrapText="1"/>
    </xf>
    <xf numFmtId="0" fontId="4" fillId="0" borderId="0" xfId="0" applyFont="1" applyAlignment="1"/>
    <xf numFmtId="0" fontId="98" fillId="2" borderId="0" xfId="0" applyFont="1" applyFill="1" applyAlignment="1">
      <alignment vertical="center"/>
    </xf>
    <xf numFmtId="49" fontId="90" fillId="5" borderId="50" xfId="3" applyNumberFormat="1" applyFont="1" applyFill="1" applyBorder="1" applyAlignment="1">
      <alignment horizontal="center" vertical="center" wrapText="1"/>
    </xf>
    <xf numFmtId="49" fontId="90" fillId="5" borderId="2" xfId="3" applyNumberFormat="1" applyFont="1" applyFill="1" applyBorder="1" applyAlignment="1">
      <alignment horizontal="center" vertical="center" wrapText="1"/>
    </xf>
    <xf numFmtId="49" fontId="90" fillId="5" borderId="2" xfId="3" applyNumberFormat="1" applyFont="1" applyFill="1" applyAlignment="1">
      <alignment horizontal="center" vertical="center" wrapText="1"/>
    </xf>
    <xf numFmtId="49" fontId="12" fillId="55" borderId="2" xfId="3" applyNumberFormat="1" applyFill="1" applyAlignment="1">
      <alignment horizontal="left" vertical="center"/>
    </xf>
    <xf numFmtId="3" fontId="99" fillId="53" borderId="2" xfId="1" applyNumberFormat="1" applyFont="1" applyFill="1" applyBorder="1" applyAlignment="1">
      <alignment horizontal="center" vertical="center"/>
    </xf>
    <xf numFmtId="176" fontId="100" fillId="53" borderId="11" xfId="0" applyNumberFormat="1" applyFont="1" applyFill="1" applyBorder="1" applyAlignment="1">
      <alignment horizontal="center"/>
    </xf>
    <xf numFmtId="43" fontId="12" fillId="54" borderId="2" xfId="1" applyFont="1" applyFill="1" applyBorder="1" applyAlignment="1">
      <alignment horizontal="left" vertical="center"/>
    </xf>
    <xf numFmtId="3" fontId="13" fillId="54" borderId="2" xfId="1" applyNumberFormat="1" applyFont="1" applyFill="1" applyBorder="1" applyAlignment="1">
      <alignment horizontal="center" vertical="center"/>
    </xf>
    <xf numFmtId="49" fontId="85" fillId="2" borderId="2" xfId="3404" applyNumberFormat="1" applyFont="1" applyFill="1">
      <alignment horizontal="left" vertical="center"/>
    </xf>
    <xf numFmtId="49" fontId="12" fillId="2" borderId="2" xfId="3415" applyNumberFormat="1" applyFont="1" applyFill="1">
      <alignment horizontal="left" vertical="center"/>
    </xf>
    <xf numFmtId="0" fontId="98" fillId="2" borderId="0" xfId="0" applyFont="1" applyFill="1"/>
    <xf numFmtId="3" fontId="16" fillId="0" borderId="0" xfId="0" applyNumberFormat="1" applyFont="1" applyAlignment="1">
      <alignment horizontal="center" vertical="center"/>
    </xf>
    <xf numFmtId="0" fontId="101" fillId="2" borderId="0" xfId="0" applyFont="1" applyFill="1" applyAlignment="1">
      <alignment horizontal="center" wrapText="1"/>
    </xf>
    <xf numFmtId="0" fontId="1" fillId="0" borderId="0" xfId="3742"/>
    <xf numFmtId="192" fontId="1" fillId="0" borderId="0" xfId="1" applyNumberFormat="1" applyFont="1"/>
    <xf numFmtId="192" fontId="0" fillId="0" borderId="0" xfId="3741" applyNumberFormat="1" applyFont="1"/>
    <xf numFmtId="192" fontId="0" fillId="2" borderId="0" xfId="3741" applyNumberFormat="1" applyFont="1" applyFill="1"/>
    <xf numFmtId="0" fontId="80" fillId="0" borderId="11" xfId="0" applyFont="1" applyBorder="1" applyAlignment="1">
      <alignment horizontal="center"/>
    </xf>
    <xf numFmtId="192" fontId="80" fillId="0" borderId="0" xfId="1" applyNumberFormat="1" applyFont="1" applyAlignment="1">
      <alignment horizontal="center" wrapText="1"/>
    </xf>
    <xf numFmtId="192" fontId="79" fillId="5" borderId="11" xfId="1" applyNumberFormat="1" applyFont="1" applyFill="1" applyBorder="1" applyAlignment="1">
      <alignment horizontal="center" wrapText="1"/>
    </xf>
    <xf numFmtId="192" fontId="79" fillId="5" borderId="51" xfId="1" applyNumberFormat="1" applyFont="1" applyFill="1" applyBorder="1" applyAlignment="1">
      <alignment horizontal="center" wrapText="1"/>
    </xf>
    <xf numFmtId="192" fontId="80" fillId="2" borderId="11" xfId="1" applyNumberFormat="1" applyFont="1" applyFill="1" applyBorder="1" applyAlignment="1">
      <alignment horizontal="center" wrapText="1"/>
    </xf>
    <xf numFmtId="192" fontId="79" fillId="6" borderId="11" xfId="1" applyNumberFormat="1" applyFont="1" applyFill="1" applyBorder="1" applyAlignment="1">
      <alignment horizontal="center" wrapText="1"/>
    </xf>
    <xf numFmtId="192" fontId="79" fillId="57" borderId="11" xfId="1" applyNumberFormat="1" applyFont="1" applyFill="1" applyBorder="1" applyAlignment="1">
      <alignment horizontal="center" wrapText="1"/>
    </xf>
    <xf numFmtId="192" fontId="80" fillId="54" borderId="11" xfId="1" applyNumberFormat="1" applyFont="1" applyFill="1" applyBorder="1" applyAlignment="1">
      <alignment horizontal="center" wrapText="1"/>
    </xf>
    <xf numFmtId="192" fontId="0" fillId="2" borderId="0" xfId="1" applyNumberFormat="1" applyFont="1" applyFill="1"/>
    <xf numFmtId="192" fontId="103" fillId="5" borderId="45" xfId="1" applyNumberFormat="1" applyFont="1" applyFill="1" applyBorder="1"/>
    <xf numFmtId="43" fontId="0" fillId="2" borderId="45" xfId="1" applyNumberFormat="1" applyFont="1" applyFill="1" applyBorder="1"/>
    <xf numFmtId="192" fontId="81" fillId="6" borderId="48" xfId="1" applyNumberFormat="1" applyFont="1" applyFill="1" applyBorder="1"/>
    <xf numFmtId="192" fontId="81" fillId="6" borderId="52" xfId="1" applyNumberFormat="1" applyFont="1" applyFill="1" applyBorder="1"/>
    <xf numFmtId="192" fontId="81" fillId="57" borderId="48" xfId="1" applyNumberFormat="1" applyFont="1" applyFill="1" applyBorder="1"/>
    <xf numFmtId="192" fontId="1" fillId="54" borderId="48" xfId="1" applyNumberFormat="1" applyFont="1" applyFill="1" applyBorder="1"/>
    <xf numFmtId="192" fontId="1" fillId="54" borderId="52" xfId="1" applyNumberFormat="1" applyFont="1" applyFill="1" applyBorder="1"/>
    <xf numFmtId="9" fontId="1" fillId="0" borderId="0" xfId="3356" applyFont="1"/>
    <xf numFmtId="192" fontId="1" fillId="0" borderId="0" xfId="3742" applyNumberFormat="1"/>
    <xf numFmtId="192" fontId="103" fillId="5" borderId="53" xfId="1" applyNumberFormat="1" applyFont="1" applyFill="1" applyBorder="1"/>
    <xf numFmtId="192" fontId="81" fillId="6" borderId="45" xfId="1" applyNumberFormat="1" applyFont="1" applyFill="1" applyBorder="1"/>
    <xf numFmtId="192" fontId="81" fillId="6" borderId="53" xfId="1" applyNumberFormat="1" applyFont="1" applyFill="1" applyBorder="1"/>
    <xf numFmtId="192" fontId="81" fillId="57" borderId="45" xfId="1" applyNumberFormat="1" applyFont="1" applyFill="1" applyBorder="1"/>
    <xf numFmtId="192" fontId="1" fillId="54" borderId="45" xfId="1" applyNumberFormat="1" applyFont="1" applyFill="1" applyBorder="1"/>
    <xf numFmtId="192" fontId="1" fillId="54" borderId="53" xfId="1" applyNumberFormat="1" applyFont="1" applyFill="1" applyBorder="1"/>
    <xf numFmtId="192" fontId="0" fillId="0" borderId="0" xfId="1" applyNumberFormat="1" applyFont="1"/>
    <xf numFmtId="192" fontId="0" fillId="0" borderId="0" xfId="1" applyNumberFormat="1" applyFont="1" applyFill="1"/>
    <xf numFmtId="0" fontId="80" fillId="0" borderId="11" xfId="0" applyFont="1" applyBorder="1"/>
    <xf numFmtId="192" fontId="80" fillId="2" borderId="0" xfId="1" applyNumberFormat="1" applyFont="1" applyFill="1"/>
    <xf numFmtId="192" fontId="79" fillId="5" borderId="11" xfId="1" applyNumberFormat="1" applyFont="1" applyFill="1" applyBorder="1"/>
    <xf numFmtId="192" fontId="80" fillId="2" borderId="11" xfId="1" applyNumberFormat="1" applyFont="1" applyFill="1" applyBorder="1"/>
    <xf numFmtId="192" fontId="79" fillId="6" borderId="11" xfId="1" applyNumberFormat="1" applyFont="1" applyFill="1" applyBorder="1"/>
    <xf numFmtId="192" fontId="79" fillId="6" borderId="51" xfId="1" applyNumberFormat="1" applyFont="1" applyFill="1" applyBorder="1"/>
    <xf numFmtId="192" fontId="79" fillId="57" borderId="11" xfId="1" applyNumberFormat="1" applyFont="1" applyFill="1" applyBorder="1"/>
    <xf numFmtId="192" fontId="80" fillId="54" borderId="11" xfId="1" applyNumberFormat="1" applyFont="1" applyFill="1" applyBorder="1"/>
    <xf numFmtId="192" fontId="80" fillId="54" borderId="51" xfId="1" applyNumberFormat="1" applyFont="1" applyFill="1" applyBorder="1"/>
    <xf numFmtId="0" fontId="103" fillId="0" borderId="0" xfId="0" applyFont="1"/>
    <xf numFmtId="0" fontId="104" fillId="0" borderId="0" xfId="0" applyFont="1"/>
    <xf numFmtId="3" fontId="16" fillId="3" borderId="3" xfId="4" applyNumberFormat="1" applyFont="1" applyFill="1" applyBorder="1" applyAlignment="1">
      <alignment horizontal="center" vertical="center"/>
    </xf>
    <xf numFmtId="3" fontId="13" fillId="10" borderId="29" xfId="6" applyNumberFormat="1" applyFont="1" applyFill="1" applyBorder="1" applyAlignment="1">
      <alignment horizontal="center" vertical="center"/>
    </xf>
    <xf numFmtId="3" fontId="13" fillId="10" borderId="30" xfId="6" applyNumberFormat="1" applyFont="1" applyFill="1" applyBorder="1" applyAlignment="1">
      <alignment horizontal="center" vertical="center"/>
    </xf>
    <xf numFmtId="3" fontId="13" fillId="10" borderId="31" xfId="6" applyNumberFormat="1" applyFont="1" applyFill="1" applyBorder="1" applyAlignment="1">
      <alignment horizontal="center" vertical="center"/>
    </xf>
    <xf numFmtId="3" fontId="13" fillId="10" borderId="32" xfId="6" applyNumberFormat="1" applyFont="1" applyFill="1" applyBorder="1" applyAlignment="1">
      <alignment horizontal="center" vertical="center"/>
    </xf>
    <xf numFmtId="3" fontId="13" fillId="10" borderId="33" xfId="6" applyNumberFormat="1" applyFont="1" applyFill="1" applyBorder="1" applyAlignment="1">
      <alignment horizontal="center" vertical="center"/>
    </xf>
    <xf numFmtId="3" fontId="13" fillId="10" borderId="34" xfId="6" applyNumberFormat="1" applyFont="1" applyFill="1" applyBorder="1" applyAlignment="1">
      <alignment horizontal="center" vertical="center"/>
    </xf>
    <xf numFmtId="3" fontId="13" fillId="10" borderId="35" xfId="6" applyNumberFormat="1" applyFont="1" applyFill="1" applyBorder="1" applyAlignment="1">
      <alignment horizontal="center" vertical="center"/>
    </xf>
    <xf numFmtId="3" fontId="13" fillId="10" borderId="36" xfId="6" applyNumberFormat="1" applyFont="1" applyFill="1" applyBorder="1" applyAlignment="1">
      <alignment horizontal="center" vertical="center"/>
    </xf>
    <xf numFmtId="3" fontId="13" fillId="10" borderId="37" xfId="6" applyNumberFormat="1" applyFont="1" applyFill="1" applyBorder="1" applyAlignment="1">
      <alignment horizontal="center" vertical="center"/>
    </xf>
    <xf numFmtId="3" fontId="13" fillId="3" borderId="38" xfId="6" applyNumberFormat="1" applyFont="1" applyFill="1" applyBorder="1" applyAlignment="1">
      <alignment horizontal="center" vertical="center"/>
    </xf>
    <xf numFmtId="3" fontId="13" fillId="3" borderId="39" xfId="6" applyNumberFormat="1" applyFont="1" applyFill="1" applyBorder="1" applyAlignment="1">
      <alignment horizontal="center" vertical="center"/>
    </xf>
    <xf numFmtId="3" fontId="13" fillId="3" borderId="40" xfId="6" applyNumberFormat="1" applyFont="1" applyFill="1" applyBorder="1" applyAlignment="1">
      <alignment horizontal="center" vertical="center"/>
    </xf>
    <xf numFmtId="49" fontId="11" fillId="5" borderId="3" xfId="2" applyNumberFormat="1" applyFont="1" applyFill="1" applyBorder="1" applyAlignment="1">
      <alignment horizontal="center" vertical="center" wrapText="1"/>
    </xf>
    <xf numFmtId="49" fontId="11" fillId="6" borderId="3" xfId="2" applyNumberFormat="1" applyFont="1" applyFill="1" applyBorder="1" applyAlignment="1">
      <alignment horizontal="center" vertical="center"/>
    </xf>
    <xf numFmtId="49" fontId="11" fillId="7" borderId="3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1" fillId="51" borderId="3" xfId="2" applyNumberFormat="1" applyFont="1" applyFill="1" applyBorder="1" applyAlignment="1">
      <alignment horizontal="center" vertical="center"/>
    </xf>
    <xf numFmtId="49" fontId="11" fillId="5" borderId="41" xfId="2" applyNumberFormat="1" applyFont="1" applyFill="1" applyBorder="1" applyAlignment="1">
      <alignment horizontal="center" vertical="center" wrapText="1"/>
    </xf>
    <xf numFmtId="49" fontId="11" fillId="5" borderId="42" xfId="2" applyNumberFormat="1" applyFont="1" applyFill="1" applyBorder="1" applyAlignment="1">
      <alignment horizontal="center" vertical="center" wrapText="1"/>
    </xf>
    <xf numFmtId="49" fontId="11" fillId="5" borderId="43" xfId="2" applyNumberFormat="1" applyFont="1" applyFill="1" applyBorder="1" applyAlignment="1">
      <alignment horizontal="center" vertical="center" wrapText="1"/>
    </xf>
    <xf numFmtId="49" fontId="11" fillId="6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91" fontId="90" fillId="6" borderId="2" xfId="3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/>
    </xf>
    <xf numFmtId="0" fontId="95" fillId="5" borderId="1" xfId="0" applyFont="1" applyFill="1" applyBorder="1" applyAlignment="1">
      <alignment horizontal="center" vertical="center"/>
    </xf>
    <xf numFmtId="0" fontId="95" fillId="6" borderId="1" xfId="0" applyFont="1" applyFill="1" applyBorder="1" applyAlignment="1">
      <alignment horizontal="center" vertical="center"/>
    </xf>
    <xf numFmtId="0" fontId="95" fillId="7" borderId="1" xfId="0" applyFont="1" applyFill="1" applyBorder="1" applyAlignment="1">
      <alignment horizontal="center" vertical="center"/>
    </xf>
    <xf numFmtId="49" fontId="96" fillId="56" borderId="3" xfId="3" applyNumberFormat="1" applyFont="1" applyFill="1" applyBorder="1" applyAlignment="1">
      <alignment horizontal="center" vertical="center" wrapText="1"/>
    </xf>
    <xf numFmtId="0" fontId="97" fillId="0" borderId="49" xfId="0" applyFont="1" applyBorder="1" applyAlignment="1">
      <alignment horizontal="left" vertical="center"/>
    </xf>
    <xf numFmtId="49" fontId="11" fillId="5" borderId="3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0" fillId="5" borderId="11" xfId="0" applyFont="1" applyFill="1" applyBorder="1" applyAlignment="1">
      <alignment horizontal="center"/>
    </xf>
    <xf numFmtId="3" fontId="99" fillId="53" borderId="54" xfId="1" applyNumberFormat="1" applyFont="1" applyFill="1" applyBorder="1" applyAlignment="1">
      <alignment horizontal="center" vertical="center"/>
    </xf>
    <xf numFmtId="3" fontId="99" fillId="53" borderId="55" xfId="1" applyNumberFormat="1" applyFont="1" applyFill="1" applyBorder="1" applyAlignment="1">
      <alignment horizontal="center" vertical="center"/>
    </xf>
    <xf numFmtId="3" fontId="99" fillId="53" borderId="56" xfId="1" applyNumberFormat="1" applyFont="1" applyFill="1" applyBorder="1" applyAlignment="1">
      <alignment horizontal="center" vertical="center"/>
    </xf>
    <xf numFmtId="192" fontId="102" fillId="0" borderId="0" xfId="3741" applyNumberFormat="1" applyFont="1" applyAlignment="1">
      <alignment horizontal="left"/>
    </xf>
  </cellXfs>
  <cellStyles count="3743">
    <cellStyle name=" Task]_x000a__x000a_TaskID=1951_x000a__x000a_WorkstationName=fefe_x000a__x000a_LastExecuted=0_x000a__x000a_LastStatus=99_x000a__x000a_LastStatus" xfId="7"/>
    <cellStyle name=" Task]_x000a__x000a_TaskID=1951_x000a__x000a_WorkstationName=fefe_x000a__x000a_LastExecuted=0_x000a__x000a_LastStatus=99_x000a__x000a_LastStatus 10" xfId="8"/>
    <cellStyle name=" Task]_x000a__x000a_TaskID=1951_x000a__x000a_WorkstationName=fefe_x000a__x000a_LastExecuted=0_x000a__x000a_LastStatus=99_x000a__x000a_LastStatus 11" xfId="9"/>
    <cellStyle name=" Task]_x000a__x000a_TaskID=1951_x000a__x000a_WorkstationName=fefe_x000a__x000a_LastExecuted=0_x000a__x000a_LastStatus=99_x000a__x000a_LastStatus 12" xfId="10"/>
    <cellStyle name=" Task]_x000a__x000a_TaskID=1951_x000a__x000a_WorkstationName=fefe_x000a__x000a_LastExecuted=0_x000a__x000a_LastStatus=99_x000a__x000a_LastStatus 13" xfId="11"/>
    <cellStyle name=" Task]_x000a__x000a_TaskID=1951_x000a__x000a_WorkstationName=fefe_x000a__x000a_LastExecuted=0_x000a__x000a_LastStatus=99_x000a__x000a_LastStatus 14" xfId="12"/>
    <cellStyle name=" Task]_x000a__x000a_TaskID=1951_x000a__x000a_WorkstationName=fefe_x000a__x000a_LastExecuted=0_x000a__x000a_LastStatus=99_x000a__x000a_LastStatus 15" xfId="13"/>
    <cellStyle name=" Task]_x000a__x000a_TaskID=1951_x000a__x000a_WorkstationName=fefe_x000a__x000a_LastExecuted=0_x000a__x000a_LastStatus=99_x000a__x000a_LastStatus 16" xfId="14"/>
    <cellStyle name=" Task]_x000a__x000a_TaskID=1951_x000a__x000a_WorkstationName=fefe_x000a__x000a_LastExecuted=0_x000a__x000a_LastStatus=99_x000a__x000a_LastStatus 17" xfId="15"/>
    <cellStyle name=" Task]_x000a__x000a_TaskID=1951_x000a__x000a_WorkstationName=fefe_x000a__x000a_LastExecuted=0_x000a__x000a_LastStatus=99_x000a__x000a_LastStatus 18" xfId="16"/>
    <cellStyle name=" Task]_x000a__x000a_TaskID=1951_x000a__x000a_WorkstationName=fefe_x000a__x000a_LastExecuted=0_x000a__x000a_LastStatus=99_x000a__x000a_LastStatus 19" xfId="17"/>
    <cellStyle name=" Task]_x000a__x000a_TaskID=1951_x000a__x000a_WorkstationName=fefe_x000a__x000a_LastExecuted=0_x000a__x000a_LastStatus=99_x000a__x000a_LastStatus 2" xfId="18"/>
    <cellStyle name=" Task]_x000a__x000a_TaskID=1951_x000a__x000a_WorkstationName=fefe_x000a__x000a_LastExecuted=0_x000a__x000a_LastStatus=99_x000a__x000a_LastStatus 2 2" xfId="19"/>
    <cellStyle name=" Task]_x000a__x000a_TaskID=1951_x000a__x000a_WorkstationName=fefe_x000a__x000a_LastExecuted=0_x000a__x000a_LastStatus=99_x000a__x000a_LastStatus 2_Engagement de facturation" xfId="20"/>
    <cellStyle name=" Task]_x000a__x000a_TaskID=1951_x000a__x000a_WorkstationName=fefe_x000a__x000a_LastExecuted=0_x000a__x000a_LastStatus=99_x000a__x000a_LastStatus 20" xfId="21"/>
    <cellStyle name=" Task]_x000a__x000a_TaskID=1951_x000a__x000a_WorkstationName=fefe_x000a__x000a_LastExecuted=0_x000a__x000a_LastStatus=99_x000a__x000a_LastStatus 21" xfId="22"/>
    <cellStyle name=" Task]_x000a__x000a_TaskID=1951_x000a__x000a_WorkstationName=fefe_x000a__x000a_LastExecuted=0_x000a__x000a_LastStatus=99_x000a__x000a_LastStatus 22" xfId="23"/>
    <cellStyle name=" Task]_x000a__x000a_TaskID=1951_x000a__x000a_WorkstationName=fefe_x000a__x000a_LastExecuted=0_x000a__x000a_LastStatus=99_x000a__x000a_LastStatus 23" xfId="24"/>
    <cellStyle name=" Task]_x000a__x000a_TaskID=1951_x000a__x000a_WorkstationName=fefe_x000a__x000a_LastExecuted=0_x000a__x000a_LastStatus=99_x000a__x000a_LastStatus 24" xfId="25"/>
    <cellStyle name=" Task]_x000a__x000a_TaskID=1951_x000a__x000a_WorkstationName=fefe_x000a__x000a_LastExecuted=0_x000a__x000a_LastStatus=99_x000a__x000a_LastStatus 25" xfId="26"/>
    <cellStyle name=" Task]_x000a__x000a_TaskID=1951_x000a__x000a_WorkstationName=fefe_x000a__x000a_LastExecuted=0_x000a__x000a_LastStatus=99_x000a__x000a_LastStatus 26" xfId="27"/>
    <cellStyle name=" Task]_x000a__x000a_TaskID=1951_x000a__x000a_WorkstationName=fefe_x000a__x000a_LastExecuted=0_x000a__x000a_LastStatus=99_x000a__x000a_LastStatus 27" xfId="28"/>
    <cellStyle name=" Task]_x000a__x000a_TaskID=1951_x000a__x000a_WorkstationName=fefe_x000a__x000a_LastExecuted=0_x000a__x000a_LastStatus=99_x000a__x000a_LastStatus 28" xfId="29"/>
    <cellStyle name=" Task]_x000a__x000a_TaskID=1951_x000a__x000a_WorkstationName=fefe_x000a__x000a_LastExecuted=0_x000a__x000a_LastStatus=99_x000a__x000a_LastStatus 29" xfId="30"/>
    <cellStyle name=" Task]_x000a__x000a_TaskID=1951_x000a__x000a_WorkstationName=fefe_x000a__x000a_LastExecuted=0_x000a__x000a_LastStatus=99_x000a__x000a_LastStatus 3" xfId="31"/>
    <cellStyle name=" Task]_x000a__x000a_TaskID=1951_x000a__x000a_WorkstationName=fefe_x000a__x000a_LastExecuted=0_x000a__x000a_LastStatus=99_x000a__x000a_LastStatus 30" xfId="32"/>
    <cellStyle name=" Task]_x000a__x000a_TaskID=1951_x000a__x000a_WorkstationName=fefe_x000a__x000a_LastExecuted=0_x000a__x000a_LastStatus=99_x000a__x000a_LastStatus 31" xfId="33"/>
    <cellStyle name=" Task]_x000a__x000a_TaskID=1951_x000a__x000a_WorkstationName=fefe_x000a__x000a_LastExecuted=0_x000a__x000a_LastStatus=99_x000a__x000a_LastStatus 32" xfId="34"/>
    <cellStyle name=" Task]_x000a__x000a_TaskID=1951_x000a__x000a_WorkstationName=fefe_x000a__x000a_LastExecuted=0_x000a__x000a_LastStatus=99_x000a__x000a_LastStatus 33" xfId="35"/>
    <cellStyle name=" Task]_x000a__x000a_TaskID=1951_x000a__x000a_WorkstationName=fefe_x000a__x000a_LastExecuted=0_x000a__x000a_LastStatus=99_x000a__x000a_LastStatus 34" xfId="36"/>
    <cellStyle name=" Task]_x000a__x000a_TaskID=1951_x000a__x000a_WorkstationName=fefe_x000a__x000a_LastExecuted=0_x000a__x000a_LastStatus=99_x000a__x000a_LastStatus 35" xfId="37"/>
    <cellStyle name=" Task]_x000a__x000a_TaskID=1951_x000a__x000a_WorkstationName=fefe_x000a__x000a_LastExecuted=0_x000a__x000a_LastStatus=99_x000a__x000a_LastStatus 36" xfId="38"/>
    <cellStyle name=" Task]_x000a__x000a_TaskID=1951_x000a__x000a_WorkstationName=fefe_x000a__x000a_LastExecuted=0_x000a__x000a_LastStatus=99_x000a__x000a_LastStatus 37" xfId="39"/>
    <cellStyle name=" Task]_x000a__x000a_TaskID=1951_x000a__x000a_WorkstationName=fefe_x000a__x000a_LastExecuted=0_x000a__x000a_LastStatus=99_x000a__x000a_LastStatus 38" xfId="40"/>
    <cellStyle name=" Task]_x000a__x000a_TaskID=1951_x000a__x000a_WorkstationName=fefe_x000a__x000a_LastExecuted=0_x000a__x000a_LastStatus=99_x000a__x000a_LastStatus 39" xfId="41"/>
    <cellStyle name=" Task]_x000a__x000a_TaskID=1951_x000a__x000a_WorkstationName=fefe_x000a__x000a_LastExecuted=0_x000a__x000a_LastStatus=99_x000a__x000a_LastStatus 4" xfId="42"/>
    <cellStyle name=" Task]_x000a__x000a_TaskID=1951_x000a__x000a_WorkstationName=fefe_x000a__x000a_LastExecuted=0_x000a__x000a_LastStatus=99_x000a__x000a_LastStatus 40" xfId="43"/>
    <cellStyle name=" Task]_x000a__x000a_TaskID=1951_x000a__x000a_WorkstationName=fefe_x000a__x000a_LastExecuted=0_x000a__x000a_LastStatus=99_x000a__x000a_LastStatus 41" xfId="44"/>
    <cellStyle name=" Task]_x000a__x000a_TaskID=1951_x000a__x000a_WorkstationName=fefe_x000a__x000a_LastExecuted=0_x000a__x000a_LastStatus=99_x000a__x000a_LastStatus 42" xfId="45"/>
    <cellStyle name=" Task]_x000a__x000a_TaskID=1951_x000a__x000a_WorkstationName=fefe_x000a__x000a_LastExecuted=0_x000a__x000a_LastStatus=99_x000a__x000a_LastStatus 43" xfId="46"/>
    <cellStyle name=" Task]_x000a__x000a_TaskID=1951_x000a__x000a_WorkstationName=fefe_x000a__x000a_LastExecuted=0_x000a__x000a_LastStatus=99_x000a__x000a_LastStatus 44" xfId="47"/>
    <cellStyle name=" Task]_x000a__x000a_TaskID=1951_x000a__x000a_WorkstationName=fefe_x000a__x000a_LastExecuted=0_x000a__x000a_LastStatus=99_x000a__x000a_LastStatus 5" xfId="48"/>
    <cellStyle name=" Task]_x000a__x000a_TaskID=1951_x000a__x000a_WorkstationName=fefe_x000a__x000a_LastExecuted=0_x000a__x000a_LastStatus=99_x000a__x000a_LastStatus 6" xfId="49"/>
    <cellStyle name=" Task]_x000a__x000a_TaskID=1951_x000a__x000a_WorkstationName=fefe_x000a__x000a_LastExecuted=0_x000a__x000a_LastStatus=99_x000a__x000a_LastStatus 7" xfId="50"/>
    <cellStyle name=" Task]_x000a__x000a_TaskID=1951_x000a__x000a_WorkstationName=fefe_x000a__x000a_LastExecuted=0_x000a__x000a_LastStatus=99_x000a__x000a_LastStatus 8" xfId="51"/>
    <cellStyle name=" Task]_x000a__x000a_TaskID=1951_x000a__x000a_WorkstationName=fefe_x000a__x000a_LastExecuted=0_x000a__x000a_LastStatus=99_x000a__x000a_LastStatus 9" xfId="52"/>
    <cellStyle name=" Task]_x000a__x000a_TaskID=1951_x000a__x000a_WorkstationName=fefe_x000a__x000a_LastExecuted=0_x000a__x000a_LastStatus=99_x000a__x000a_LastStatus_Agregats PILOTIS 8.1 a dispo des utilisateurs 2011" xfId="53"/>
    <cellStyle name=" Task]_x000d__x000a_TaskID=1951_x000d__x000a_WorkstationName=fefe_x000d__x000a_LastExecuted=0_x000d__x000a_LastStatus=99_x000d__x000a_LastStatus" xfId="54"/>
    <cellStyle name=" Task]_x000d__x000a_TaskID=1951_x000d__x000a_WorkstationName=fefe_x000d__x000a_LastExecuted=0_x000d__x000a_LastStatus=99_x000d__x000a_LastStatus 10" xfId="55"/>
    <cellStyle name=" Task]_x000d__x000a_TaskID=1951_x000d__x000a_WorkstationName=fefe_x000d__x000a_LastExecuted=0_x000d__x000a_LastStatus=99_x000d__x000a_LastStatus 11" xfId="56"/>
    <cellStyle name=" Task]_x000d__x000a_TaskID=1951_x000d__x000a_WorkstationName=fefe_x000d__x000a_LastExecuted=0_x000d__x000a_LastStatus=99_x000d__x000a_LastStatus 12" xfId="57"/>
    <cellStyle name=" Task]_x000d__x000a_TaskID=1951_x000d__x000a_WorkstationName=fefe_x000d__x000a_LastExecuted=0_x000d__x000a_LastStatus=99_x000d__x000a_LastStatus 13" xfId="58"/>
    <cellStyle name=" Task]_x000d__x000a_TaskID=1951_x000d__x000a_WorkstationName=fefe_x000d__x000a_LastExecuted=0_x000d__x000a_LastStatus=99_x000d__x000a_LastStatus 14" xfId="59"/>
    <cellStyle name=" Task]_x000d__x000a_TaskID=1951_x000d__x000a_WorkstationName=fefe_x000d__x000a_LastExecuted=0_x000d__x000a_LastStatus=99_x000d__x000a_LastStatus 15" xfId="60"/>
    <cellStyle name=" Task]_x000d__x000a_TaskID=1951_x000d__x000a_WorkstationName=fefe_x000d__x000a_LastExecuted=0_x000d__x000a_LastStatus=99_x000d__x000a_LastStatus 16" xfId="61"/>
    <cellStyle name=" Task]_x000d__x000a_TaskID=1951_x000d__x000a_WorkstationName=fefe_x000d__x000a_LastExecuted=0_x000d__x000a_LastStatus=99_x000d__x000a_LastStatus 17" xfId="62"/>
    <cellStyle name=" Task]_x000d__x000a_TaskID=1951_x000d__x000a_WorkstationName=fefe_x000d__x000a_LastExecuted=0_x000d__x000a_LastStatus=99_x000d__x000a_LastStatus 18" xfId="63"/>
    <cellStyle name=" Task]_x000d__x000a_TaskID=1951_x000d__x000a_WorkstationName=fefe_x000d__x000a_LastExecuted=0_x000d__x000a_LastStatus=99_x000d__x000a_LastStatus 19" xfId="64"/>
    <cellStyle name=" Task]_x000d__x000a_TaskID=1951_x000d__x000a_WorkstationName=fefe_x000d__x000a_LastExecuted=0_x000d__x000a_LastStatus=99_x000d__x000a_LastStatus 2" xfId="65"/>
    <cellStyle name=" Task]_x000d__x000a_TaskID=1951_x000d__x000a_WorkstationName=fefe_x000d__x000a_LastExecuted=0_x000d__x000a_LastStatus=99_x000d__x000a_LastStatus 20" xfId="66"/>
    <cellStyle name=" Task]_x000d__x000a_TaskID=1951_x000d__x000a_WorkstationName=fefe_x000d__x000a_LastExecuted=0_x000d__x000a_LastStatus=99_x000d__x000a_LastStatus 21" xfId="67"/>
    <cellStyle name=" Task]_x000d__x000a_TaskID=1951_x000d__x000a_WorkstationName=fefe_x000d__x000a_LastExecuted=0_x000d__x000a_LastStatus=99_x000d__x000a_LastStatus 22" xfId="68"/>
    <cellStyle name=" Task]_x000d__x000a_TaskID=1951_x000d__x000a_WorkstationName=fefe_x000d__x000a_LastExecuted=0_x000d__x000a_LastStatus=99_x000d__x000a_LastStatus 23" xfId="69"/>
    <cellStyle name=" Task]_x000d__x000a_TaskID=1951_x000d__x000a_WorkstationName=fefe_x000d__x000a_LastExecuted=0_x000d__x000a_LastStatus=99_x000d__x000a_LastStatus 24" xfId="70"/>
    <cellStyle name=" Task]_x000d__x000a_TaskID=1951_x000d__x000a_WorkstationName=fefe_x000d__x000a_LastExecuted=0_x000d__x000a_LastStatus=99_x000d__x000a_LastStatus 25" xfId="71"/>
    <cellStyle name=" Task]_x000d__x000a_TaskID=1951_x000d__x000a_WorkstationName=fefe_x000d__x000a_LastExecuted=0_x000d__x000a_LastStatus=99_x000d__x000a_LastStatus 26" xfId="72"/>
    <cellStyle name=" Task]_x000d__x000a_TaskID=1951_x000d__x000a_WorkstationName=fefe_x000d__x000a_LastExecuted=0_x000d__x000a_LastStatus=99_x000d__x000a_LastStatus 27" xfId="73"/>
    <cellStyle name=" Task]_x000d__x000a_TaskID=1951_x000d__x000a_WorkstationName=fefe_x000d__x000a_LastExecuted=0_x000d__x000a_LastStatus=99_x000d__x000a_LastStatus 28" xfId="74"/>
    <cellStyle name=" Task]_x000d__x000a_TaskID=1951_x000d__x000a_WorkstationName=fefe_x000d__x000a_LastExecuted=0_x000d__x000a_LastStatus=99_x000d__x000a_LastStatus 29" xfId="75"/>
    <cellStyle name=" Task]_x000d__x000a_TaskID=1951_x000d__x000a_WorkstationName=fefe_x000d__x000a_LastExecuted=0_x000d__x000a_LastStatus=99_x000d__x000a_LastStatus 3" xfId="76"/>
    <cellStyle name=" Task]_x000d__x000a_TaskID=1951_x000d__x000a_WorkstationName=fefe_x000d__x000a_LastExecuted=0_x000d__x000a_LastStatus=99_x000d__x000a_LastStatus 30" xfId="77"/>
    <cellStyle name=" Task]_x000d__x000a_TaskID=1951_x000d__x000a_WorkstationName=fefe_x000d__x000a_LastExecuted=0_x000d__x000a_LastStatus=99_x000d__x000a_LastStatus 31" xfId="78"/>
    <cellStyle name=" Task]_x000d__x000a_TaskID=1951_x000d__x000a_WorkstationName=fefe_x000d__x000a_LastExecuted=0_x000d__x000a_LastStatus=99_x000d__x000a_LastStatus 32" xfId="79"/>
    <cellStyle name=" Task]_x000d__x000a_TaskID=1951_x000d__x000a_WorkstationName=fefe_x000d__x000a_LastExecuted=0_x000d__x000a_LastStatus=99_x000d__x000a_LastStatus 33" xfId="80"/>
    <cellStyle name=" Task]_x000d__x000a_TaskID=1951_x000d__x000a_WorkstationName=fefe_x000d__x000a_LastExecuted=0_x000d__x000a_LastStatus=99_x000d__x000a_LastStatus 34" xfId="81"/>
    <cellStyle name=" Task]_x000d__x000a_TaskID=1951_x000d__x000a_WorkstationName=fefe_x000d__x000a_LastExecuted=0_x000d__x000a_LastStatus=99_x000d__x000a_LastStatus 35" xfId="82"/>
    <cellStyle name=" Task]_x000d__x000a_TaskID=1951_x000d__x000a_WorkstationName=fefe_x000d__x000a_LastExecuted=0_x000d__x000a_LastStatus=99_x000d__x000a_LastStatus 36" xfId="83"/>
    <cellStyle name=" Task]_x000d__x000a_TaskID=1951_x000d__x000a_WorkstationName=fefe_x000d__x000a_LastExecuted=0_x000d__x000a_LastStatus=99_x000d__x000a_LastStatus 37" xfId="84"/>
    <cellStyle name=" Task]_x000d__x000a_TaskID=1951_x000d__x000a_WorkstationName=fefe_x000d__x000a_LastExecuted=0_x000d__x000a_LastStatus=99_x000d__x000a_LastStatus 38" xfId="85"/>
    <cellStyle name=" Task]_x000d__x000a_TaskID=1951_x000d__x000a_WorkstationName=fefe_x000d__x000a_LastExecuted=0_x000d__x000a_LastStatus=99_x000d__x000a_LastStatus 39" xfId="86"/>
    <cellStyle name=" Task]_x000d__x000a_TaskID=1951_x000d__x000a_WorkstationName=fefe_x000d__x000a_LastExecuted=0_x000d__x000a_LastStatus=99_x000d__x000a_LastStatus 4" xfId="87"/>
    <cellStyle name=" Task]_x000d__x000a_TaskID=1951_x000d__x000a_WorkstationName=fefe_x000d__x000a_LastExecuted=0_x000d__x000a_LastStatus=99_x000d__x000a_LastStatus 40" xfId="88"/>
    <cellStyle name=" Task]_x000d__x000a_TaskID=1951_x000d__x000a_WorkstationName=fefe_x000d__x000a_LastExecuted=0_x000d__x000a_LastStatus=99_x000d__x000a_LastStatus 41" xfId="89"/>
    <cellStyle name=" Task]_x000d__x000a_TaskID=1951_x000d__x000a_WorkstationName=fefe_x000d__x000a_LastExecuted=0_x000d__x000a_LastStatus=99_x000d__x000a_LastStatus 42" xfId="90"/>
    <cellStyle name=" Task]_x000d__x000a_TaskID=1951_x000d__x000a_WorkstationName=fefe_x000d__x000a_LastExecuted=0_x000d__x000a_LastStatus=99_x000d__x000a_LastStatus 43" xfId="91"/>
    <cellStyle name=" Task]_x000d__x000a_TaskID=1951_x000d__x000a_WorkstationName=fefe_x000d__x000a_LastExecuted=0_x000d__x000a_LastStatus=99_x000d__x000a_LastStatus 44" xfId="92"/>
    <cellStyle name=" Task]_x000d__x000a_TaskID=1951_x000d__x000a_WorkstationName=fefe_x000d__x000a_LastExecuted=0_x000d__x000a_LastStatus=99_x000d__x000a_LastStatus 5" xfId="93"/>
    <cellStyle name=" Task]_x000d__x000a_TaskID=1951_x000d__x000a_WorkstationName=fefe_x000d__x000a_LastExecuted=0_x000d__x000a_LastStatus=99_x000d__x000a_LastStatus 6" xfId="94"/>
    <cellStyle name=" Task]_x000d__x000a_TaskID=1951_x000d__x000a_WorkstationName=fefe_x000d__x000a_LastExecuted=0_x000d__x000a_LastStatus=99_x000d__x000a_LastStatus 7" xfId="95"/>
    <cellStyle name=" Task]_x000d__x000a_TaskID=1951_x000d__x000a_WorkstationName=fefe_x000d__x000a_LastExecuted=0_x000d__x000a_LastStatus=99_x000d__x000a_LastStatus 8" xfId="96"/>
    <cellStyle name=" Task]_x000d__x000a_TaskID=1951_x000d__x000a_WorkstationName=fefe_x000d__x000a_LastExecuted=0_x000d__x000a_LastStatus=99_x000d__x000a_LastStatus 9" xfId="97"/>
    <cellStyle name=" Task]_x000d__x000a_TaskID=1951_x000d__x000a_WorkstationName=fefe_x000d__x000a_LastExecuted=0_x000d__x000a_LastStatus=99_x000d__x000a_LastStatus_Agregats PILOTIS 8.1 a dispo des utilisateurs 2011" xfId="98"/>
    <cellStyle name="_Book T&amp;L RM 2009 NEW-TEST" xfId="99"/>
    <cellStyle name="_Book T&amp;L RM 2009 NEW-TEST 2" xfId="100"/>
    <cellStyle name="_Book T&amp;L RM 2009 NEW-TEST 2_Données EPIC novembre 2014" xfId="101"/>
    <cellStyle name="_Book T&amp;L RM 2009 NEW-TEST 3" xfId="102"/>
    <cellStyle name="_Book T&amp;L RM 2009 NEW-TEST_Analyse" xfId="103"/>
    <cellStyle name="_Book T&amp;L RM 2009 NEW-TEST_CAF" xfId="104"/>
    <cellStyle name="_Book T&amp;L RM 2009 NEW-TEST_CAF&gt;Dette (vs N-1)" xfId="105"/>
    <cellStyle name="_Book T&amp;L RM 2009 NEW-TEST_CFL par entité" xfId="106"/>
    <cellStyle name="_Book T&amp;L RM 2009 NEW-TEST_Chiffres clés" xfId="107"/>
    <cellStyle name="_Book T&amp;L RM 2009 NEW-TEST_CICE" xfId="108"/>
    <cellStyle name="_Book T&amp;L RM 2009 NEW-TEST_CICE 9+3 2014 - Budget 2015" xfId="109"/>
    <cellStyle name="_Book T&amp;L RM 2009 NEW-TEST_Com fi IS" xfId="110"/>
    <cellStyle name="_Book T&amp;L RM 2009 NEW-TEST_CR (vs N-1)" xfId="111"/>
    <cellStyle name="_Book T&amp;L RM 2009 NEW-TEST_CR EPIC" xfId="112"/>
    <cellStyle name="_Book T&amp;L RM 2009 NEW-TEST_Données EPIC novembre 2014" xfId="113"/>
    <cellStyle name="_Book T&amp;L RM 2009 NEW-TEST_Graph  MOP" xfId="114"/>
    <cellStyle name="_Book T&amp;L RM 2009 NEW-TEST_MOP&gt;CAF" xfId="115"/>
    <cellStyle name="_Book T&amp;L RM 2009 NEW-TEST_réel N-1" xfId="116"/>
    <cellStyle name="_Book T&amp;L RM 2009 NEW-TEST_Rés fi" xfId="117"/>
    <cellStyle name="_Book T&amp;L RM 2009 NEW-TEST_Tableau CA" xfId="118"/>
    <cellStyle name="_Book T&amp;L RM 2009 NEW-TEST_TVE EPIC" xfId="119"/>
    <cellStyle name="_C A-ROC Branche TL-RM 2009 et 2008-Contributif cumulé" xfId="120"/>
    <cellStyle name="_C A-ROC TLP-RM 2009 et 2008-Aux bornes cumulé" xfId="121"/>
    <cellStyle name="_déroulé CA" xfId="122"/>
    <cellStyle name="_déroulé CA 2" xfId="123"/>
    <cellStyle name="_déroulé CA 2_Données EPIC novembre 2014" xfId="124"/>
    <cellStyle name="_déroulé CA 3" xfId="125"/>
    <cellStyle name="_déroulé CA_Analyse" xfId="126"/>
    <cellStyle name="_déroulé CA_CAF" xfId="127"/>
    <cellStyle name="_déroulé CA_CAF&gt;Dette (vs N-1)" xfId="128"/>
    <cellStyle name="_déroulé CA_CFL par entité" xfId="129"/>
    <cellStyle name="_déroulé CA_Chiffres clés" xfId="130"/>
    <cellStyle name="_déroulé CA_CICE" xfId="131"/>
    <cellStyle name="_déroulé CA_CICE 9+3 2014 - Budget 2015" xfId="132"/>
    <cellStyle name="_déroulé CA_Com fi IS" xfId="133"/>
    <cellStyle name="_déroulé CA_CR (vs N-1)" xfId="134"/>
    <cellStyle name="_déroulé CA_CR EPIC" xfId="135"/>
    <cellStyle name="_déroulé CA_Données EPIC novembre 2014" xfId="136"/>
    <cellStyle name="_déroulé CA_Graph  MOP" xfId="137"/>
    <cellStyle name="_déroulé CA_MOP&gt;CAF" xfId="138"/>
    <cellStyle name="_déroulé CA_réel N-1" xfId="139"/>
    <cellStyle name="_déroulé CA_Rés fi" xfId="140"/>
    <cellStyle name="_déroulé CA_Tableau CA" xfId="141"/>
    <cellStyle name="_déroulé CA_TVE EPIC" xfId="142"/>
    <cellStyle name="_Déroulé CA_Zoom projets Indus" xfId="143"/>
    <cellStyle name="_Déroulé EBITDA" xfId="144"/>
    <cellStyle name="_Déroulé MB" xfId="145"/>
    <cellStyle name="_Déroulé MOP" xfId="146"/>
    <cellStyle name="_Déroulé ROP" xfId="147"/>
    <cellStyle name="_Feuil3" xfId="148"/>
    <cellStyle name="_Hors Trimestriel Cumul" xfId="149"/>
    <cellStyle name="_P&amp;L Geodis" xfId="150"/>
    <cellStyle name="_paramètres" xfId="151"/>
    <cellStyle name="_paramètres 2" xfId="152"/>
    <cellStyle name="_paramètres 2_Données EPIC novembre 2014" xfId="153"/>
    <cellStyle name="_paramètres 3" xfId="154"/>
    <cellStyle name="_paramètres_Analyse" xfId="155"/>
    <cellStyle name="_paramètres_CAF" xfId="156"/>
    <cellStyle name="_paramètres_CAF&gt;Dette (vs N-1)" xfId="157"/>
    <cellStyle name="_paramètres_CFL par entité" xfId="158"/>
    <cellStyle name="_paramètres_Chiffres clés" xfId="159"/>
    <cellStyle name="_paramètres_CICE" xfId="160"/>
    <cellStyle name="_paramètres_CICE 9+3 2014 - Budget 2015" xfId="161"/>
    <cellStyle name="_paramètres_Com fi IS" xfId="162"/>
    <cellStyle name="_paramètres_CR (vs N-1)" xfId="163"/>
    <cellStyle name="_paramètres_CR EPIC" xfId="164"/>
    <cellStyle name="_Paramètres_déroulé CA" xfId="165"/>
    <cellStyle name="_paramètres_Données EPIC novembre 2014" xfId="166"/>
    <cellStyle name="_paramètres_Graph  MOP" xfId="167"/>
    <cellStyle name="_paramètres_MOP&gt;CAF" xfId="168"/>
    <cellStyle name="_paramètres_réel N-1" xfId="169"/>
    <cellStyle name="_paramètres_Rés fi" xfId="170"/>
    <cellStyle name="_paramètres_Tableau CA" xfId="171"/>
    <cellStyle name="_paramètres_TVE EPIC" xfId="172"/>
    <cellStyle name="_Paramètres_Zoom projets Indus" xfId="173"/>
    <cellStyle name="_Résultats 2010.02" xfId="174"/>
    <cellStyle name="_Synthèse CA pour DFG" xfId="175"/>
    <cellStyle name="_Synthèse comex 21 avril v DCCG" xfId="176"/>
    <cellStyle name="_Synthèse HORS TRIMESTRE" xfId="177"/>
    <cellStyle name="_Synthèse ROP" xfId="178"/>
    <cellStyle name="_Synthèse TRIMESTRE" xfId="179"/>
    <cellStyle name="_trame SNCF Geodis V2" xfId="180"/>
    <cellStyle name="_trame SNCF Geodis V2 2" xfId="181"/>
    <cellStyle name="_trame SNCF Geodis V2 2_Données EPIC novembre 2014" xfId="182"/>
    <cellStyle name="_trame SNCF Geodis V2 3" xfId="183"/>
    <cellStyle name="_trame SNCF Geodis V2_Analyse" xfId="184"/>
    <cellStyle name="_trame SNCF Geodis V2_CAF" xfId="185"/>
    <cellStyle name="_trame SNCF Geodis V2_CAF&gt;Dette (vs N-1)" xfId="186"/>
    <cellStyle name="_trame SNCF Geodis V2_CFL par entité" xfId="187"/>
    <cellStyle name="_trame SNCF Geodis V2_Chiffres clés" xfId="188"/>
    <cellStyle name="_trame SNCF Geodis V2_CICE" xfId="189"/>
    <cellStyle name="_trame SNCF Geodis V2_CICE 9+3 2014 - Budget 2015" xfId="190"/>
    <cellStyle name="_trame SNCF Geodis V2_Com fi IS" xfId="191"/>
    <cellStyle name="_trame SNCF Geodis V2_CR (vs N-1)" xfId="192"/>
    <cellStyle name="_trame SNCF Geodis V2_CR EPIC" xfId="193"/>
    <cellStyle name="_trame SNCF Geodis V2_Données EPIC novembre 2014" xfId="194"/>
    <cellStyle name="_trame SNCF Geodis V2_Graph  MOP" xfId="195"/>
    <cellStyle name="_trame SNCF Geodis V2_MOP&gt;CAF" xfId="196"/>
    <cellStyle name="_trame SNCF Geodis V2_réel N-1" xfId="197"/>
    <cellStyle name="_trame SNCF Geodis V2_Rés fi" xfId="198"/>
    <cellStyle name="_trame SNCF Geodis V2_Tableau CA" xfId="199"/>
    <cellStyle name="_trame SNCF Geodis V2_TVE EPIC" xfId="200"/>
    <cellStyle name="_Trimestriel Cumul" xfId="201"/>
    <cellStyle name="_Zoom projets Indus" xfId="202"/>
    <cellStyle name="_Zoom projets Indus 2" xfId="203"/>
    <cellStyle name="_Zoom projets Indus 2_Données EPIC novembre 2014" xfId="204"/>
    <cellStyle name="_Zoom projets Indus 3" xfId="205"/>
    <cellStyle name="_Zoom projets Indus_Analyse" xfId="206"/>
    <cellStyle name="_Zoom projets Indus_CAF" xfId="207"/>
    <cellStyle name="_Zoom projets Indus_CAF&gt;Dette (vs N-1)" xfId="208"/>
    <cellStyle name="_Zoom projets Indus_CFL par entité" xfId="209"/>
    <cellStyle name="_Zoom projets Indus_Chiffres clés" xfId="210"/>
    <cellStyle name="_Zoom projets Indus_CICE" xfId="211"/>
    <cellStyle name="_Zoom projets Indus_CICE 9+3 2014 - Budget 2015" xfId="212"/>
    <cellStyle name="_Zoom projets Indus_Com fi IS" xfId="213"/>
    <cellStyle name="_Zoom projets Indus_CR (vs N-1)" xfId="214"/>
    <cellStyle name="_Zoom projets Indus_CR EPIC" xfId="215"/>
    <cellStyle name="_Zoom projets Indus_Données EPIC novembre 2014" xfId="216"/>
    <cellStyle name="_Zoom projets Indus_Graph  MOP" xfId="217"/>
    <cellStyle name="_Zoom projets Indus_MOP&gt;CAF" xfId="218"/>
    <cellStyle name="_Zoom projets Indus_réel N-1" xfId="219"/>
    <cellStyle name="_Zoom projets Indus_Rés fi" xfId="220"/>
    <cellStyle name="_Zoom projets Indus_Tableau CA" xfId="221"/>
    <cellStyle name="_Zoom projets Indus_TVE EPIC" xfId="222"/>
    <cellStyle name="=C:\WINNT\SYSTEM32\COMMAND.COM" xfId="223"/>
    <cellStyle name="=C:\WINNT\SYSTEM32\COMMAND.COM 10" xfId="224"/>
    <cellStyle name="=C:\WINNT\SYSTEM32\COMMAND.COM 10 2" xfId="225"/>
    <cellStyle name="=C:\WINNT\SYSTEM32\COMMAND.COM 10 2 2" xfId="226"/>
    <cellStyle name="=C:\WINNT\SYSTEM32\COMMAND.COM 11" xfId="227"/>
    <cellStyle name="=C:\WINNT\SYSTEM32\COMMAND.COM 11 2" xfId="228"/>
    <cellStyle name="=C:\WINNT\SYSTEM32\COMMAND.COM 11 2 2" xfId="229"/>
    <cellStyle name="=C:\WINNT\SYSTEM32\COMMAND.COM 12" xfId="230"/>
    <cellStyle name="=C:\WINNT\SYSTEM32\COMMAND.COM 12 2" xfId="231"/>
    <cellStyle name="=C:\WINNT\SYSTEM32\COMMAND.COM 12 2 2" xfId="232"/>
    <cellStyle name="=C:\WINNT\SYSTEM32\COMMAND.COM 13" xfId="233"/>
    <cellStyle name="=C:\WINNT\SYSTEM32\COMMAND.COM 13 2" xfId="234"/>
    <cellStyle name="=C:\WINNT\SYSTEM32\COMMAND.COM 13 2 2" xfId="235"/>
    <cellStyle name="=C:\WINNT\SYSTEM32\COMMAND.COM 14" xfId="236"/>
    <cellStyle name="=C:\WINNT\SYSTEM32\COMMAND.COM 14 2" xfId="237"/>
    <cellStyle name="=C:\WINNT\SYSTEM32\COMMAND.COM 14 2 2" xfId="238"/>
    <cellStyle name="=C:\WINNT\SYSTEM32\COMMAND.COM 15" xfId="239"/>
    <cellStyle name="=C:\WINNT\SYSTEM32\COMMAND.COM 15 2" xfId="240"/>
    <cellStyle name="=C:\WINNT\SYSTEM32\COMMAND.COM 15 2 2" xfId="241"/>
    <cellStyle name="=C:\WINNT\SYSTEM32\COMMAND.COM 16" xfId="242"/>
    <cellStyle name="=C:\WINNT\SYSTEM32\COMMAND.COM 16 2" xfId="243"/>
    <cellStyle name="=C:\WINNT\SYSTEM32\COMMAND.COM 16 2 2" xfId="244"/>
    <cellStyle name="=C:\WINNT\SYSTEM32\COMMAND.COM 17" xfId="245"/>
    <cellStyle name="=C:\WINNT\SYSTEM32\COMMAND.COM 17 2" xfId="246"/>
    <cellStyle name="=C:\WINNT\SYSTEM32\COMMAND.COM 17 2 2" xfId="247"/>
    <cellStyle name="=C:\WINNT\SYSTEM32\COMMAND.COM 18" xfId="248"/>
    <cellStyle name="=C:\WINNT\SYSTEM32\COMMAND.COM 18 2" xfId="249"/>
    <cellStyle name="=C:\WINNT\SYSTEM32\COMMAND.COM 18 2 2" xfId="250"/>
    <cellStyle name="=C:\WINNT\SYSTEM32\COMMAND.COM 19" xfId="251"/>
    <cellStyle name="=C:\WINNT\SYSTEM32\COMMAND.COM 19 2" xfId="252"/>
    <cellStyle name="=C:\WINNT\SYSTEM32\COMMAND.COM 19 2 2" xfId="253"/>
    <cellStyle name="=C:\WINNT\SYSTEM32\COMMAND.COM 2" xfId="254"/>
    <cellStyle name="=C:\WINNT\SYSTEM32\COMMAND.COM 2 10" xfId="255"/>
    <cellStyle name="=C:\WINNT\SYSTEM32\COMMAND.COM 2 10 2" xfId="256"/>
    <cellStyle name="=C:\WINNT\SYSTEM32\COMMAND.COM 2 10 2 2" xfId="257"/>
    <cellStyle name="=C:\WINNT\SYSTEM32\COMMAND.COM 2 11" xfId="258"/>
    <cellStyle name="=C:\WINNT\SYSTEM32\COMMAND.COM 2 11 2" xfId="259"/>
    <cellStyle name="=C:\WINNT\SYSTEM32\COMMAND.COM 2 11 2 2" xfId="260"/>
    <cellStyle name="=C:\WINNT\SYSTEM32\COMMAND.COM 2 12" xfId="261"/>
    <cellStyle name="=C:\WINNT\SYSTEM32\COMMAND.COM 2 12 2" xfId="262"/>
    <cellStyle name="=C:\WINNT\SYSTEM32\COMMAND.COM 2 12 2 2" xfId="263"/>
    <cellStyle name="=C:\WINNT\SYSTEM32\COMMAND.COM 2 13" xfId="264"/>
    <cellStyle name="=C:\WINNT\SYSTEM32\COMMAND.COM 2 13 2" xfId="265"/>
    <cellStyle name="=C:\WINNT\SYSTEM32\COMMAND.COM 2 2" xfId="266"/>
    <cellStyle name="=C:\WINNT\SYSTEM32\COMMAND.COM 2 2 2" xfId="267"/>
    <cellStyle name="=C:\WINNT\SYSTEM32\COMMAND.COM 2 2 2 2" xfId="268"/>
    <cellStyle name="=C:\WINNT\SYSTEM32\COMMAND.COM 2 3" xfId="269"/>
    <cellStyle name="=C:\WINNT\SYSTEM32\COMMAND.COM 2 3 2" xfId="270"/>
    <cellStyle name="=C:\WINNT\SYSTEM32\COMMAND.COM 2 3 2 2" xfId="271"/>
    <cellStyle name="=C:\WINNT\SYSTEM32\COMMAND.COM 2 4" xfId="272"/>
    <cellStyle name="=C:\WINNT\SYSTEM32\COMMAND.COM 2 4 2" xfId="273"/>
    <cellStyle name="=C:\WINNT\SYSTEM32\COMMAND.COM 2 4 2 2" xfId="274"/>
    <cellStyle name="=C:\WINNT\SYSTEM32\COMMAND.COM 2 5" xfId="275"/>
    <cellStyle name="=C:\WINNT\SYSTEM32\COMMAND.COM 2 5 2" xfId="276"/>
    <cellStyle name="=C:\WINNT\SYSTEM32\COMMAND.COM 2 5 2 2" xfId="277"/>
    <cellStyle name="=C:\WINNT\SYSTEM32\COMMAND.COM 2 6" xfId="278"/>
    <cellStyle name="=C:\WINNT\SYSTEM32\COMMAND.COM 2 6 2" xfId="279"/>
    <cellStyle name="=C:\WINNT\SYSTEM32\COMMAND.COM 2 6 2 2" xfId="280"/>
    <cellStyle name="=C:\WINNT\SYSTEM32\COMMAND.COM 2 7" xfId="281"/>
    <cellStyle name="=C:\WINNT\SYSTEM32\COMMAND.COM 2 7 2" xfId="282"/>
    <cellStyle name="=C:\WINNT\SYSTEM32\COMMAND.COM 2 7 2 2" xfId="283"/>
    <cellStyle name="=C:\WINNT\SYSTEM32\COMMAND.COM 2 8" xfId="284"/>
    <cellStyle name="=C:\WINNT\SYSTEM32\COMMAND.COM 2 8 2" xfId="285"/>
    <cellStyle name="=C:\WINNT\SYSTEM32\COMMAND.COM 2 8 2 2" xfId="286"/>
    <cellStyle name="=C:\WINNT\SYSTEM32\COMMAND.COM 2 9" xfId="287"/>
    <cellStyle name="=C:\WINNT\SYSTEM32\COMMAND.COM 2 9 2" xfId="288"/>
    <cellStyle name="=C:\WINNT\SYSTEM32\COMMAND.COM 2 9 2 2" xfId="289"/>
    <cellStyle name="=C:\WINNT\SYSTEM32\COMMAND.COM 20" xfId="290"/>
    <cellStyle name="=C:\WINNT\SYSTEM32\COMMAND.COM 20 2" xfId="291"/>
    <cellStyle name="=C:\WINNT\SYSTEM32\COMMAND.COM 20 2 2" xfId="292"/>
    <cellStyle name="=C:\WINNT\SYSTEM32\COMMAND.COM 21" xfId="293"/>
    <cellStyle name="=C:\WINNT\SYSTEM32\COMMAND.COM 21 2" xfId="294"/>
    <cellStyle name="=C:\WINNT\SYSTEM32\COMMAND.COM 21 2 2" xfId="295"/>
    <cellStyle name="=C:\WINNT\SYSTEM32\COMMAND.COM 22" xfId="296"/>
    <cellStyle name="=C:\WINNT\SYSTEM32\COMMAND.COM 22 2" xfId="297"/>
    <cellStyle name="=C:\WINNT\SYSTEM32\COMMAND.COM 22 2 2" xfId="298"/>
    <cellStyle name="=C:\WINNT\SYSTEM32\COMMAND.COM 23" xfId="299"/>
    <cellStyle name="=C:\WINNT\SYSTEM32\COMMAND.COM 23 2" xfId="300"/>
    <cellStyle name="=C:\WINNT\SYSTEM32\COMMAND.COM 23 2 2" xfId="301"/>
    <cellStyle name="=C:\WINNT\SYSTEM32\COMMAND.COM 24" xfId="302"/>
    <cellStyle name="=C:\WINNT\SYSTEM32\COMMAND.COM 24 2" xfId="303"/>
    <cellStyle name="=C:\WINNT\SYSTEM32\COMMAND.COM 24 2 2" xfId="304"/>
    <cellStyle name="=C:\WINNT\SYSTEM32\COMMAND.COM 25" xfId="305"/>
    <cellStyle name="=C:\WINNT\SYSTEM32\COMMAND.COM 25 2" xfId="306"/>
    <cellStyle name="=C:\WINNT\SYSTEM32\COMMAND.COM 25 2 2" xfId="307"/>
    <cellStyle name="=C:\WINNT\SYSTEM32\COMMAND.COM 26" xfId="308"/>
    <cellStyle name="=C:\WINNT\SYSTEM32\COMMAND.COM 26 2" xfId="309"/>
    <cellStyle name="=C:\WINNT\SYSTEM32\COMMAND.COM 26 2 2" xfId="310"/>
    <cellStyle name="=C:\WINNT\SYSTEM32\COMMAND.COM 26 2 2 2" xfId="311"/>
    <cellStyle name="=C:\WINNT\SYSTEM32\COMMAND.COM 26 3" xfId="312"/>
    <cellStyle name="=C:\WINNT\SYSTEM32\COMMAND.COM 26 3 2" xfId="313"/>
    <cellStyle name="=C:\WINNT\SYSTEM32\COMMAND.COM 27" xfId="314"/>
    <cellStyle name="=C:\WINNT\SYSTEM32\COMMAND.COM 27 2" xfId="315"/>
    <cellStyle name="=C:\WINNT\SYSTEM32\COMMAND.COM 27 2 2" xfId="316"/>
    <cellStyle name="=C:\WINNT\SYSTEM32\COMMAND.COM 27 2 2 2" xfId="317"/>
    <cellStyle name="=C:\WINNT\SYSTEM32\COMMAND.COM 27 3" xfId="318"/>
    <cellStyle name="=C:\WINNT\SYSTEM32\COMMAND.COM 27 3 2" xfId="319"/>
    <cellStyle name="=C:\WINNT\SYSTEM32\COMMAND.COM 28" xfId="320"/>
    <cellStyle name="=C:\WINNT\SYSTEM32\COMMAND.COM 28 2" xfId="321"/>
    <cellStyle name="=C:\WINNT\SYSTEM32\COMMAND.COM 28 2 2" xfId="322"/>
    <cellStyle name="=C:\WINNT\SYSTEM32\COMMAND.COM 29" xfId="323"/>
    <cellStyle name="=C:\WINNT\SYSTEM32\COMMAND.COM 29 2" xfId="324"/>
    <cellStyle name="=C:\WINNT\SYSTEM32\COMMAND.COM 29 2 2" xfId="325"/>
    <cellStyle name="=C:\WINNT\SYSTEM32\COMMAND.COM 3" xfId="326"/>
    <cellStyle name="=C:\WINNT\SYSTEM32\COMMAND.COM 3 2" xfId="327"/>
    <cellStyle name="=C:\WINNT\SYSTEM32\COMMAND.COM 3 2 2" xfId="328"/>
    <cellStyle name="=C:\WINNT\SYSTEM32\COMMAND.COM 30" xfId="329"/>
    <cellStyle name="=C:\WINNT\SYSTEM32\COMMAND.COM 30 2" xfId="330"/>
    <cellStyle name="=C:\WINNT\SYSTEM32\COMMAND.COM 30 2 2" xfId="331"/>
    <cellStyle name="=C:\WINNT\SYSTEM32\COMMAND.COM 31" xfId="332"/>
    <cellStyle name="=C:\WINNT\SYSTEM32\COMMAND.COM 31 2" xfId="333"/>
    <cellStyle name="=C:\WINNT\SYSTEM32\COMMAND.COM 31 2 2" xfId="334"/>
    <cellStyle name="=C:\WINNT\SYSTEM32\COMMAND.COM 31 2 2 2" xfId="335"/>
    <cellStyle name="=C:\WINNT\SYSTEM32\COMMAND.COM 31 3" xfId="336"/>
    <cellStyle name="=C:\WINNT\SYSTEM32\COMMAND.COM 31 3 2" xfId="337"/>
    <cellStyle name="=C:\WINNT\SYSTEM32\COMMAND.COM 32" xfId="338"/>
    <cellStyle name="=C:\WINNT\SYSTEM32\COMMAND.COM 32 2" xfId="339"/>
    <cellStyle name="=C:\WINNT\SYSTEM32\COMMAND.COM 32 2 2" xfId="340"/>
    <cellStyle name="=C:\WINNT\SYSTEM32\COMMAND.COM 33" xfId="341"/>
    <cellStyle name="=C:\WINNT\SYSTEM32\COMMAND.COM 33 2" xfId="342"/>
    <cellStyle name="=C:\WINNT\SYSTEM32\COMMAND.COM 33 2 2" xfId="343"/>
    <cellStyle name="=C:\WINNT\SYSTEM32\COMMAND.COM 34" xfId="344"/>
    <cellStyle name="=C:\WINNT\SYSTEM32\COMMAND.COM 34 2" xfId="345"/>
    <cellStyle name="=C:\WINNT\SYSTEM32\COMMAND.COM 34 2 2" xfId="346"/>
    <cellStyle name="=C:\WINNT\SYSTEM32\COMMAND.COM 35" xfId="347"/>
    <cellStyle name="=C:\WINNT\SYSTEM32\COMMAND.COM 35 2" xfId="348"/>
    <cellStyle name="=C:\WINNT\SYSTEM32\COMMAND.COM 35 2 2" xfId="349"/>
    <cellStyle name="=C:\WINNT\SYSTEM32\COMMAND.COM 36" xfId="350"/>
    <cellStyle name="=C:\WINNT\SYSTEM32\COMMAND.COM 36 2" xfId="351"/>
    <cellStyle name="=C:\WINNT\SYSTEM32\COMMAND.COM 36 2 2" xfId="352"/>
    <cellStyle name="=C:\WINNT\SYSTEM32\COMMAND.COM 37" xfId="353"/>
    <cellStyle name="=C:\WINNT\SYSTEM32\COMMAND.COM 37 2" xfId="354"/>
    <cellStyle name="=C:\WINNT\SYSTEM32\COMMAND.COM 37 2 2" xfId="355"/>
    <cellStyle name="=C:\WINNT\SYSTEM32\COMMAND.COM 37 2 2 2" xfId="356"/>
    <cellStyle name="=C:\WINNT\SYSTEM32\COMMAND.COM 37 3" xfId="357"/>
    <cellStyle name="=C:\WINNT\SYSTEM32\COMMAND.COM 37 3 2" xfId="358"/>
    <cellStyle name="=C:\WINNT\SYSTEM32\COMMAND.COM 38" xfId="359"/>
    <cellStyle name="=C:\WINNT\SYSTEM32\COMMAND.COM 38 2" xfId="360"/>
    <cellStyle name="=C:\WINNT\SYSTEM32\COMMAND.COM 38 2 2" xfId="361"/>
    <cellStyle name="=C:\WINNT\SYSTEM32\COMMAND.COM 38 2 2 2" xfId="362"/>
    <cellStyle name="=C:\WINNT\SYSTEM32\COMMAND.COM 38 3" xfId="363"/>
    <cellStyle name="=C:\WINNT\SYSTEM32\COMMAND.COM 38 3 2" xfId="364"/>
    <cellStyle name="=C:\WINNT\SYSTEM32\COMMAND.COM 39" xfId="365"/>
    <cellStyle name="=C:\WINNT\SYSTEM32\COMMAND.COM 39 2" xfId="366"/>
    <cellStyle name="=C:\WINNT\SYSTEM32\COMMAND.COM 39 2 2" xfId="367"/>
    <cellStyle name="=C:\WINNT\SYSTEM32\COMMAND.COM 39 2 2 2" xfId="368"/>
    <cellStyle name="=C:\WINNT\SYSTEM32\COMMAND.COM 39 3" xfId="369"/>
    <cellStyle name="=C:\WINNT\SYSTEM32\COMMAND.COM 39 3 2" xfId="370"/>
    <cellStyle name="=C:\WINNT\SYSTEM32\COMMAND.COM 4" xfId="371"/>
    <cellStyle name="=C:\WINNT\SYSTEM32\COMMAND.COM 4 2" xfId="372"/>
    <cellStyle name="=C:\WINNT\SYSTEM32\COMMAND.COM 4 2 2" xfId="373"/>
    <cellStyle name="=C:\WINNT\SYSTEM32\COMMAND.COM 40" xfId="374"/>
    <cellStyle name="=C:\WINNT\SYSTEM32\COMMAND.COM 40 2" xfId="375"/>
    <cellStyle name="=C:\WINNT\SYSTEM32\COMMAND.COM 40 2 2" xfId="376"/>
    <cellStyle name="=C:\WINNT\SYSTEM32\COMMAND.COM 40 2 2 2" xfId="377"/>
    <cellStyle name="=C:\WINNT\SYSTEM32\COMMAND.COM 40 3" xfId="378"/>
    <cellStyle name="=C:\WINNT\SYSTEM32\COMMAND.COM 40 3 2" xfId="379"/>
    <cellStyle name="=C:\WINNT\SYSTEM32\COMMAND.COM 41" xfId="380"/>
    <cellStyle name="=C:\WINNT\SYSTEM32\COMMAND.COM 41 2" xfId="381"/>
    <cellStyle name="=C:\WINNT\SYSTEM32\COMMAND.COM 41 2 2" xfId="382"/>
    <cellStyle name="=C:\WINNT\SYSTEM32\COMMAND.COM 41 2 2 2" xfId="383"/>
    <cellStyle name="=C:\WINNT\SYSTEM32\COMMAND.COM 41 3" xfId="384"/>
    <cellStyle name="=C:\WINNT\SYSTEM32\COMMAND.COM 41 3 2" xfId="385"/>
    <cellStyle name="=C:\WINNT\SYSTEM32\COMMAND.COM 42" xfId="386"/>
    <cellStyle name="=C:\WINNT\SYSTEM32\COMMAND.COM 42 2" xfId="387"/>
    <cellStyle name="=C:\WINNT\SYSTEM32\COMMAND.COM 42 2 2" xfId="388"/>
    <cellStyle name="=C:\WINNT\SYSTEM32\COMMAND.COM 42 2 2 2" xfId="389"/>
    <cellStyle name="=C:\WINNT\SYSTEM32\COMMAND.COM 42 3" xfId="390"/>
    <cellStyle name="=C:\WINNT\SYSTEM32\COMMAND.COM 42 3 2" xfId="391"/>
    <cellStyle name="=C:\WINNT\SYSTEM32\COMMAND.COM 42 3 2 2" xfId="392"/>
    <cellStyle name="=C:\WINNT\SYSTEM32\COMMAND.COM 42 4" xfId="393"/>
    <cellStyle name="=C:\WINNT\SYSTEM32\COMMAND.COM 42 4 2" xfId="394"/>
    <cellStyle name="=C:\WINNT\SYSTEM32\COMMAND.COM 43" xfId="395"/>
    <cellStyle name="=C:\WINNT\SYSTEM32\COMMAND.COM 43 2" xfId="396"/>
    <cellStyle name="=C:\WINNT\SYSTEM32\COMMAND.COM 43 2 2" xfId="397"/>
    <cellStyle name="=C:\WINNT\SYSTEM32\COMMAND.COM 44" xfId="398"/>
    <cellStyle name="=C:\WINNT\SYSTEM32\COMMAND.COM 44 2" xfId="399"/>
    <cellStyle name="=C:\WINNT\SYSTEM32\COMMAND.COM 44 2 2" xfId="400"/>
    <cellStyle name="=C:\WINNT\SYSTEM32\COMMAND.COM 45" xfId="401"/>
    <cellStyle name="=C:\WINNT\SYSTEM32\COMMAND.COM 45 2" xfId="402"/>
    <cellStyle name="=C:\WINNT\SYSTEM32\COMMAND.COM 45 2 2" xfId="403"/>
    <cellStyle name="=C:\WINNT\SYSTEM32\COMMAND.COM 46" xfId="404"/>
    <cellStyle name="=C:\WINNT\SYSTEM32\COMMAND.COM 46 2" xfId="405"/>
    <cellStyle name="=C:\WINNT\SYSTEM32\COMMAND.COM 5" xfId="406"/>
    <cellStyle name="=C:\WINNT\SYSTEM32\COMMAND.COM 5 2" xfId="407"/>
    <cellStyle name="=C:\WINNT\SYSTEM32\COMMAND.COM 5 2 2" xfId="408"/>
    <cellStyle name="=C:\WINNT\SYSTEM32\COMMAND.COM 5 2 2 2" xfId="409"/>
    <cellStyle name="=C:\WINNT\SYSTEM32\COMMAND.COM 5 3" xfId="410"/>
    <cellStyle name="=C:\WINNT\SYSTEM32\COMMAND.COM 5 3 2" xfId="411"/>
    <cellStyle name="=C:\WINNT\SYSTEM32\COMMAND.COM 5 3 2 2" xfId="412"/>
    <cellStyle name="=C:\WINNT\SYSTEM32\COMMAND.COM 5 4" xfId="413"/>
    <cellStyle name="=C:\WINNT\SYSTEM32\COMMAND.COM 5 4 2" xfId="414"/>
    <cellStyle name="=C:\WINNT\SYSTEM32\COMMAND.COM 5 4 2 2" xfId="415"/>
    <cellStyle name="=C:\WINNT\SYSTEM32\COMMAND.COM 5 5" xfId="416"/>
    <cellStyle name="=C:\WINNT\SYSTEM32\COMMAND.COM 5 5 2" xfId="417"/>
    <cellStyle name="=C:\WINNT\SYSTEM32\COMMAND.COM 5 5 2 2" xfId="418"/>
    <cellStyle name="=C:\WINNT\SYSTEM32\COMMAND.COM 5 6" xfId="419"/>
    <cellStyle name="=C:\WINNT\SYSTEM32\COMMAND.COM 5 6 2" xfId="420"/>
    <cellStyle name="=C:\WINNT\SYSTEM32\COMMAND.COM 6" xfId="421"/>
    <cellStyle name="=C:\WINNT\SYSTEM32\COMMAND.COM 6 2" xfId="422"/>
    <cellStyle name="=C:\WINNT\SYSTEM32\COMMAND.COM 6 2 2" xfId="423"/>
    <cellStyle name="=C:\WINNT\SYSTEM32\COMMAND.COM 6 2 2 2" xfId="424"/>
    <cellStyle name="=C:\WINNT\SYSTEM32\COMMAND.COM 6 3" xfId="425"/>
    <cellStyle name="=C:\WINNT\SYSTEM32\COMMAND.COM 6 3 2" xfId="426"/>
    <cellStyle name="=C:\WINNT\SYSTEM32\COMMAND.COM 6 3 2 2" xfId="427"/>
    <cellStyle name="=C:\WINNT\SYSTEM32\COMMAND.COM 6 4" xfId="428"/>
    <cellStyle name="=C:\WINNT\SYSTEM32\COMMAND.COM 6 4 2" xfId="429"/>
    <cellStyle name="=C:\WINNT\SYSTEM32\COMMAND.COM 6 4 2 2" xfId="430"/>
    <cellStyle name="=C:\WINNT\SYSTEM32\COMMAND.COM 6 5" xfId="431"/>
    <cellStyle name="=C:\WINNT\SYSTEM32\COMMAND.COM 6 5 2" xfId="432"/>
    <cellStyle name="=C:\WINNT\SYSTEM32\COMMAND.COM 6 5 2 2" xfId="433"/>
    <cellStyle name="=C:\WINNT\SYSTEM32\COMMAND.COM 6 6" xfId="434"/>
    <cellStyle name="=C:\WINNT\SYSTEM32\COMMAND.COM 6 6 2" xfId="435"/>
    <cellStyle name="=C:\WINNT\SYSTEM32\COMMAND.COM 7" xfId="436"/>
    <cellStyle name="=C:\WINNT\SYSTEM32\COMMAND.COM 7 2" xfId="437"/>
    <cellStyle name="=C:\WINNT\SYSTEM32\COMMAND.COM 7 2 2" xfId="438"/>
    <cellStyle name="=C:\WINNT\SYSTEM32\COMMAND.COM 8" xfId="439"/>
    <cellStyle name="=C:\WINNT\SYSTEM32\COMMAND.COM 8 2" xfId="440"/>
    <cellStyle name="=C:\WINNT\SYSTEM32\COMMAND.COM 8 2 2" xfId="441"/>
    <cellStyle name="=C:\WINNT\SYSTEM32\COMMAND.COM 9" xfId="442"/>
    <cellStyle name="=C:\WINNT\SYSTEM32\COMMAND.COM 9 2" xfId="443"/>
    <cellStyle name="=C:\WINNT\SYSTEM32\COMMAND.COM 9 2 2" xfId="444"/>
    <cellStyle name="=C:\WINNT\SYSTEM32\COMMAND.COM 9 3" xfId="445"/>
    <cellStyle name="20 % - Accent1 2" xfId="446"/>
    <cellStyle name="20 % - Accent1 2 10" xfId="447"/>
    <cellStyle name="20 % - Accent1 2 11" xfId="448"/>
    <cellStyle name="20 % - Accent1 2 12" xfId="449"/>
    <cellStyle name="20 % - Accent1 2 2" xfId="450"/>
    <cellStyle name="20 % - Accent1 2 2 2" xfId="451"/>
    <cellStyle name="20 % - Accent1 2 2_Classeur1" xfId="452"/>
    <cellStyle name="20 % - Accent1 2 3" xfId="453"/>
    <cellStyle name="20 % - Accent1 2 3 2" xfId="454"/>
    <cellStyle name="20 % - Accent1 2 3_Classeur1" xfId="455"/>
    <cellStyle name="20 % - Accent1 2 4" xfId="456"/>
    <cellStyle name="20 % - Accent1 2 4 2" xfId="457"/>
    <cellStyle name="20 % - Accent1 2 4_Classeur1" xfId="458"/>
    <cellStyle name="20 % - Accent1 2 5" xfId="459"/>
    <cellStyle name="20 % - Accent1 2 5 2" xfId="460"/>
    <cellStyle name="20 % - Accent1 2 5_Classeur1" xfId="461"/>
    <cellStyle name="20 % - Accent1 2 6" xfId="462"/>
    <cellStyle name="20 % - Accent1 2 6 2" xfId="463"/>
    <cellStyle name="20 % - Accent1 2 6_Classeur1" xfId="464"/>
    <cellStyle name="20 % - Accent1 2 7" xfId="465"/>
    <cellStyle name="20 % - Accent1 2 7 2" xfId="466"/>
    <cellStyle name="20 % - Accent1 2 7_Classeur1" xfId="467"/>
    <cellStyle name="20 % - Accent1 2 8" xfId="468"/>
    <cellStyle name="20 % - Accent1 2 8 2" xfId="469"/>
    <cellStyle name="20 % - Accent1 2 8_Classeur1" xfId="470"/>
    <cellStyle name="20 % - Accent1 2 9" xfId="471"/>
    <cellStyle name="20 % - Accent1 2 9 2" xfId="472"/>
    <cellStyle name="20 % - Accent1 2 9_Classeur1" xfId="473"/>
    <cellStyle name="20 % - Accent1 3" xfId="474"/>
    <cellStyle name="20 % - Accent1 4" xfId="475"/>
    <cellStyle name="20 % - Accent1 5" xfId="476"/>
    <cellStyle name="20 % - Accent2 2" xfId="477"/>
    <cellStyle name="20 % - Accent2 2 10" xfId="478"/>
    <cellStyle name="20 % - Accent2 2 11" xfId="479"/>
    <cellStyle name="20 % - Accent2 2 12" xfId="480"/>
    <cellStyle name="20 % - Accent2 2 2" xfId="481"/>
    <cellStyle name="20 % - Accent2 2 2 2" xfId="482"/>
    <cellStyle name="20 % - Accent2 2 2_Classeur1" xfId="483"/>
    <cellStyle name="20 % - Accent2 2 3" xfId="484"/>
    <cellStyle name="20 % - Accent2 2 3 2" xfId="485"/>
    <cellStyle name="20 % - Accent2 2 3_Classeur1" xfId="486"/>
    <cellStyle name="20 % - Accent2 2 4" xfId="487"/>
    <cellStyle name="20 % - Accent2 2 4 2" xfId="488"/>
    <cellStyle name="20 % - Accent2 2 4_Classeur1" xfId="489"/>
    <cellStyle name="20 % - Accent2 2 5" xfId="490"/>
    <cellStyle name="20 % - Accent2 2 5 2" xfId="491"/>
    <cellStyle name="20 % - Accent2 2 5_Classeur1" xfId="492"/>
    <cellStyle name="20 % - Accent2 2 6" xfId="493"/>
    <cellStyle name="20 % - Accent2 2 6 2" xfId="494"/>
    <cellStyle name="20 % - Accent2 2 6_Classeur1" xfId="495"/>
    <cellStyle name="20 % - Accent2 2 7" xfId="496"/>
    <cellStyle name="20 % - Accent2 2 7 2" xfId="497"/>
    <cellStyle name="20 % - Accent2 2 7_Classeur1" xfId="498"/>
    <cellStyle name="20 % - Accent2 2 8" xfId="499"/>
    <cellStyle name="20 % - Accent2 2 8 2" xfId="500"/>
    <cellStyle name="20 % - Accent2 2 8_Classeur1" xfId="501"/>
    <cellStyle name="20 % - Accent2 2 9" xfId="502"/>
    <cellStyle name="20 % - Accent2 2 9 2" xfId="503"/>
    <cellStyle name="20 % - Accent2 2 9_Classeur1" xfId="504"/>
    <cellStyle name="20 % - Accent2 3" xfId="505"/>
    <cellStyle name="20 % - Accent2 4" xfId="506"/>
    <cellStyle name="20 % - Accent2 5" xfId="507"/>
    <cellStyle name="20 % - Accent3 2" xfId="508"/>
    <cellStyle name="20 % - Accent3 2 10" xfId="509"/>
    <cellStyle name="20 % - Accent3 2 11" xfId="510"/>
    <cellStyle name="20 % - Accent3 2 12" xfId="511"/>
    <cellStyle name="20 % - Accent3 2 2" xfId="512"/>
    <cellStyle name="20 % - Accent3 2 2 2" xfId="513"/>
    <cellStyle name="20 % - Accent3 2 2_Classeur1" xfId="514"/>
    <cellStyle name="20 % - Accent3 2 3" xfId="515"/>
    <cellStyle name="20 % - Accent3 2 3 2" xfId="516"/>
    <cellStyle name="20 % - Accent3 2 3_Classeur1" xfId="517"/>
    <cellStyle name="20 % - Accent3 2 4" xfId="518"/>
    <cellStyle name="20 % - Accent3 2 4 2" xfId="519"/>
    <cellStyle name="20 % - Accent3 2 4_Classeur1" xfId="520"/>
    <cellStyle name="20 % - Accent3 2 5" xfId="521"/>
    <cellStyle name="20 % - Accent3 2 5 2" xfId="522"/>
    <cellStyle name="20 % - Accent3 2 5_Classeur1" xfId="523"/>
    <cellStyle name="20 % - Accent3 2 6" xfId="524"/>
    <cellStyle name="20 % - Accent3 2 6 2" xfId="525"/>
    <cellStyle name="20 % - Accent3 2 6_Classeur1" xfId="526"/>
    <cellStyle name="20 % - Accent3 2 7" xfId="527"/>
    <cellStyle name="20 % - Accent3 2 7 2" xfId="528"/>
    <cellStyle name="20 % - Accent3 2 7_Classeur1" xfId="529"/>
    <cellStyle name="20 % - Accent3 2 8" xfId="530"/>
    <cellStyle name="20 % - Accent3 2 8 2" xfId="531"/>
    <cellStyle name="20 % - Accent3 2 8_Classeur1" xfId="532"/>
    <cellStyle name="20 % - Accent3 2 9" xfId="533"/>
    <cellStyle name="20 % - Accent3 2 9 2" xfId="534"/>
    <cellStyle name="20 % - Accent3 2 9_Classeur1" xfId="535"/>
    <cellStyle name="20 % - Accent3 3" xfId="536"/>
    <cellStyle name="20 % - Accent3 4" xfId="537"/>
    <cellStyle name="20 % - Accent3 5" xfId="538"/>
    <cellStyle name="20 % - Accent4 2" xfId="539"/>
    <cellStyle name="20 % - Accent4 2 10" xfId="540"/>
    <cellStyle name="20 % - Accent4 2 11" xfId="541"/>
    <cellStyle name="20 % - Accent4 2 12" xfId="542"/>
    <cellStyle name="20 % - Accent4 2 2" xfId="543"/>
    <cellStyle name="20 % - Accent4 2 2 2" xfId="544"/>
    <cellStyle name="20 % - Accent4 2 2_Classeur1" xfId="545"/>
    <cellStyle name="20 % - Accent4 2 3" xfId="546"/>
    <cellStyle name="20 % - Accent4 2 3 2" xfId="547"/>
    <cellStyle name="20 % - Accent4 2 3_Classeur1" xfId="548"/>
    <cellStyle name="20 % - Accent4 2 4" xfId="549"/>
    <cellStyle name="20 % - Accent4 2 4 2" xfId="550"/>
    <cellStyle name="20 % - Accent4 2 4_Classeur1" xfId="551"/>
    <cellStyle name="20 % - Accent4 2 5" xfId="552"/>
    <cellStyle name="20 % - Accent4 2 5 2" xfId="553"/>
    <cellStyle name="20 % - Accent4 2 5_Classeur1" xfId="554"/>
    <cellStyle name="20 % - Accent4 2 6" xfId="555"/>
    <cellStyle name="20 % - Accent4 2 6 2" xfId="556"/>
    <cellStyle name="20 % - Accent4 2 6_Classeur1" xfId="557"/>
    <cellStyle name="20 % - Accent4 2 7" xfId="558"/>
    <cellStyle name="20 % - Accent4 2 7 2" xfId="559"/>
    <cellStyle name="20 % - Accent4 2 7_Classeur1" xfId="560"/>
    <cellStyle name="20 % - Accent4 2 8" xfId="561"/>
    <cellStyle name="20 % - Accent4 2 8 2" xfId="562"/>
    <cellStyle name="20 % - Accent4 2 8_Classeur1" xfId="563"/>
    <cellStyle name="20 % - Accent4 2 9" xfId="564"/>
    <cellStyle name="20 % - Accent4 2 9 2" xfId="565"/>
    <cellStyle name="20 % - Accent4 2 9_Classeur1" xfId="566"/>
    <cellStyle name="20 % - Accent4 3" xfId="567"/>
    <cellStyle name="20 % - Accent4 4" xfId="568"/>
    <cellStyle name="20 % - Accent4 5" xfId="569"/>
    <cellStyle name="20 % - Accent5 2" xfId="570"/>
    <cellStyle name="20 % - Accent5 2 10" xfId="571"/>
    <cellStyle name="20 % - Accent5 2 11" xfId="572"/>
    <cellStyle name="20 % - Accent5 2 2" xfId="573"/>
    <cellStyle name="20 % - Accent5 2 3" xfId="574"/>
    <cellStyle name="20 % - Accent5 2 4" xfId="575"/>
    <cellStyle name="20 % - Accent5 2 5" xfId="576"/>
    <cellStyle name="20 % - Accent5 2 6" xfId="577"/>
    <cellStyle name="20 % - Accent5 2 7" xfId="578"/>
    <cellStyle name="20 % - Accent5 2 8" xfId="579"/>
    <cellStyle name="20 % - Accent5 2 9" xfId="580"/>
    <cellStyle name="20 % - Accent5 2 9 2" xfId="581"/>
    <cellStyle name="20 % - Accent5 2 9_Classeur1" xfId="582"/>
    <cellStyle name="20 % - Accent5 3" xfId="583"/>
    <cellStyle name="20 % - Accent5 4" xfId="584"/>
    <cellStyle name="20 % - Accent6 2" xfId="585"/>
    <cellStyle name="20 % - Accent6 2 10" xfId="586"/>
    <cellStyle name="20 % - Accent6 2 11" xfId="587"/>
    <cellStyle name="20 % - Accent6 2 2" xfId="588"/>
    <cellStyle name="20 % - Accent6 2 3" xfId="589"/>
    <cellStyle name="20 % - Accent6 2 4" xfId="590"/>
    <cellStyle name="20 % - Accent6 2 5" xfId="591"/>
    <cellStyle name="20 % - Accent6 2 6" xfId="592"/>
    <cellStyle name="20 % - Accent6 2 7" xfId="593"/>
    <cellStyle name="20 % - Accent6 2 8" xfId="594"/>
    <cellStyle name="20 % - Accent6 2 9" xfId="595"/>
    <cellStyle name="20 % - Accent6 2 9 2" xfId="596"/>
    <cellStyle name="20 % - Accent6 2 9_Classeur1" xfId="597"/>
    <cellStyle name="20 % - Accent6 3" xfId="598"/>
    <cellStyle name="20 % - Accent6 4" xfId="599"/>
    <cellStyle name="20% - Accent1" xfId="600"/>
    <cellStyle name="20% - Accent1 2" xfId="601"/>
    <cellStyle name="20% - Accent2" xfId="602"/>
    <cellStyle name="20% - Accent2 2" xfId="603"/>
    <cellStyle name="20% - Accent3" xfId="604"/>
    <cellStyle name="20% - Accent3 2" xfId="605"/>
    <cellStyle name="20% - Accent4" xfId="606"/>
    <cellStyle name="20% - Accent4 2" xfId="607"/>
    <cellStyle name="20% - Accent5" xfId="608"/>
    <cellStyle name="20% - Accent5 2" xfId="609"/>
    <cellStyle name="20% - Accent6" xfId="610"/>
    <cellStyle name="20% - Accent6 2" xfId="611"/>
    <cellStyle name="40 % - Accent1 2" xfId="612"/>
    <cellStyle name="40 % - Accent1 2 10" xfId="613"/>
    <cellStyle name="40 % - Accent1 2 11" xfId="614"/>
    <cellStyle name="40 % - Accent1 2 12" xfId="615"/>
    <cellStyle name="40 % - Accent1 2 2" xfId="616"/>
    <cellStyle name="40 % - Accent1 2 2 2" xfId="617"/>
    <cellStyle name="40 % - Accent1 2 2_Classeur1" xfId="618"/>
    <cellStyle name="40 % - Accent1 2 3" xfId="619"/>
    <cellStyle name="40 % - Accent1 2 3 2" xfId="620"/>
    <cellStyle name="40 % - Accent1 2 3_Classeur1" xfId="621"/>
    <cellStyle name="40 % - Accent1 2 4" xfId="622"/>
    <cellStyle name="40 % - Accent1 2 4 2" xfId="623"/>
    <cellStyle name="40 % - Accent1 2 4_Classeur1" xfId="624"/>
    <cellStyle name="40 % - Accent1 2 5" xfId="625"/>
    <cellStyle name="40 % - Accent1 2 5 2" xfId="626"/>
    <cellStyle name="40 % - Accent1 2 5_Classeur1" xfId="627"/>
    <cellStyle name="40 % - Accent1 2 6" xfId="628"/>
    <cellStyle name="40 % - Accent1 2 6 2" xfId="629"/>
    <cellStyle name="40 % - Accent1 2 6_Classeur1" xfId="630"/>
    <cellStyle name="40 % - Accent1 2 7" xfId="631"/>
    <cellStyle name="40 % - Accent1 2 7 2" xfId="632"/>
    <cellStyle name="40 % - Accent1 2 7_Classeur1" xfId="633"/>
    <cellStyle name="40 % - Accent1 2 8" xfId="634"/>
    <cellStyle name="40 % - Accent1 2 8 2" xfId="635"/>
    <cellStyle name="40 % - Accent1 2 8_Classeur1" xfId="636"/>
    <cellStyle name="40 % - Accent1 2 9" xfId="637"/>
    <cellStyle name="40 % - Accent1 2 9 2" xfId="638"/>
    <cellStyle name="40 % - Accent1 2 9_Classeur1" xfId="639"/>
    <cellStyle name="40 % - Accent1 3" xfId="640"/>
    <cellStyle name="40 % - Accent1 4" xfId="641"/>
    <cellStyle name="40 % - Accent1 5" xfId="642"/>
    <cellStyle name="40 % - Accent2 2" xfId="643"/>
    <cellStyle name="40 % - Accent2 2 10" xfId="644"/>
    <cellStyle name="40 % - Accent2 2 11" xfId="645"/>
    <cellStyle name="40 % - Accent2 2 12" xfId="646"/>
    <cellStyle name="40 % - Accent2 2 2" xfId="647"/>
    <cellStyle name="40 % - Accent2 2 2 2" xfId="648"/>
    <cellStyle name="40 % - Accent2 2 2_Classeur1" xfId="649"/>
    <cellStyle name="40 % - Accent2 2 3" xfId="650"/>
    <cellStyle name="40 % - Accent2 2 3 2" xfId="651"/>
    <cellStyle name="40 % - Accent2 2 3_Classeur1" xfId="652"/>
    <cellStyle name="40 % - Accent2 2 4" xfId="653"/>
    <cellStyle name="40 % - Accent2 2 4 2" xfId="654"/>
    <cellStyle name="40 % - Accent2 2 4_Classeur1" xfId="655"/>
    <cellStyle name="40 % - Accent2 2 5" xfId="656"/>
    <cellStyle name="40 % - Accent2 2 5 2" xfId="657"/>
    <cellStyle name="40 % - Accent2 2 5_Classeur1" xfId="658"/>
    <cellStyle name="40 % - Accent2 2 6" xfId="659"/>
    <cellStyle name="40 % - Accent2 2 6 2" xfId="660"/>
    <cellStyle name="40 % - Accent2 2 6_Classeur1" xfId="661"/>
    <cellStyle name="40 % - Accent2 2 7" xfId="662"/>
    <cellStyle name="40 % - Accent2 2 7 2" xfId="663"/>
    <cellStyle name="40 % - Accent2 2 7_Classeur1" xfId="664"/>
    <cellStyle name="40 % - Accent2 2 8" xfId="665"/>
    <cellStyle name="40 % - Accent2 2 8 2" xfId="666"/>
    <cellStyle name="40 % - Accent2 2 8_Classeur1" xfId="667"/>
    <cellStyle name="40 % - Accent2 2 9" xfId="668"/>
    <cellStyle name="40 % - Accent2 2 9 2" xfId="669"/>
    <cellStyle name="40 % - Accent2 2 9_Classeur1" xfId="670"/>
    <cellStyle name="40 % - Accent2 3" xfId="671"/>
    <cellStyle name="40 % - Accent2 4" xfId="672"/>
    <cellStyle name="40 % - Accent2 5" xfId="673"/>
    <cellStyle name="40 % - Accent3 2" xfId="674"/>
    <cellStyle name="40 % - Accent3 2 10" xfId="675"/>
    <cellStyle name="40 % - Accent3 2 11" xfId="676"/>
    <cellStyle name="40 % - Accent3 2 12" xfId="677"/>
    <cellStyle name="40 % - Accent3 2 2" xfId="678"/>
    <cellStyle name="40 % - Accent3 2 2 2" xfId="679"/>
    <cellStyle name="40 % - Accent3 2 2_Classeur1" xfId="680"/>
    <cellStyle name="40 % - Accent3 2 3" xfId="681"/>
    <cellStyle name="40 % - Accent3 2 3 2" xfId="682"/>
    <cellStyle name="40 % - Accent3 2 3_Classeur1" xfId="683"/>
    <cellStyle name="40 % - Accent3 2 4" xfId="684"/>
    <cellStyle name="40 % - Accent3 2 4 2" xfId="685"/>
    <cellStyle name="40 % - Accent3 2 4_Classeur1" xfId="686"/>
    <cellStyle name="40 % - Accent3 2 5" xfId="687"/>
    <cellStyle name="40 % - Accent3 2 5 2" xfId="688"/>
    <cellStyle name="40 % - Accent3 2 5_Classeur1" xfId="689"/>
    <cellStyle name="40 % - Accent3 2 6" xfId="690"/>
    <cellStyle name="40 % - Accent3 2 6 2" xfId="691"/>
    <cellStyle name="40 % - Accent3 2 6_Classeur1" xfId="692"/>
    <cellStyle name="40 % - Accent3 2 7" xfId="693"/>
    <cellStyle name="40 % - Accent3 2 7 2" xfId="694"/>
    <cellStyle name="40 % - Accent3 2 7_Classeur1" xfId="695"/>
    <cellStyle name="40 % - Accent3 2 8" xfId="696"/>
    <cellStyle name="40 % - Accent3 2 8 2" xfId="697"/>
    <cellStyle name="40 % - Accent3 2 8_Classeur1" xfId="698"/>
    <cellStyle name="40 % - Accent3 2 9" xfId="699"/>
    <cellStyle name="40 % - Accent3 2 9 2" xfId="700"/>
    <cellStyle name="40 % - Accent3 2 9_Classeur1" xfId="701"/>
    <cellStyle name="40 % - Accent3 3" xfId="702"/>
    <cellStyle name="40 % - Accent3 4" xfId="703"/>
    <cellStyle name="40 % - Accent3 5" xfId="704"/>
    <cellStyle name="40 % - Accent4 2" xfId="705"/>
    <cellStyle name="40 % - Accent4 2 10" xfId="706"/>
    <cellStyle name="40 % - Accent4 2 11" xfId="707"/>
    <cellStyle name="40 % - Accent4 2 12" xfId="708"/>
    <cellStyle name="40 % - Accent4 2 2" xfId="709"/>
    <cellStyle name="40 % - Accent4 2 2 2" xfId="710"/>
    <cellStyle name="40 % - Accent4 2 2_Classeur1" xfId="711"/>
    <cellStyle name="40 % - Accent4 2 3" xfId="712"/>
    <cellStyle name="40 % - Accent4 2 3 2" xfId="713"/>
    <cellStyle name="40 % - Accent4 2 3_Classeur1" xfId="714"/>
    <cellStyle name="40 % - Accent4 2 4" xfId="715"/>
    <cellStyle name="40 % - Accent4 2 4 2" xfId="716"/>
    <cellStyle name="40 % - Accent4 2 4_Classeur1" xfId="717"/>
    <cellStyle name="40 % - Accent4 2 5" xfId="718"/>
    <cellStyle name="40 % - Accent4 2 5 2" xfId="719"/>
    <cellStyle name="40 % - Accent4 2 5_Classeur1" xfId="720"/>
    <cellStyle name="40 % - Accent4 2 6" xfId="721"/>
    <cellStyle name="40 % - Accent4 2 6 2" xfId="722"/>
    <cellStyle name="40 % - Accent4 2 6_Classeur1" xfId="723"/>
    <cellStyle name="40 % - Accent4 2 7" xfId="724"/>
    <cellStyle name="40 % - Accent4 2 7 2" xfId="725"/>
    <cellStyle name="40 % - Accent4 2 7_Classeur1" xfId="726"/>
    <cellStyle name="40 % - Accent4 2 8" xfId="727"/>
    <cellStyle name="40 % - Accent4 2 8 2" xfId="728"/>
    <cellStyle name="40 % - Accent4 2 8_Classeur1" xfId="729"/>
    <cellStyle name="40 % - Accent4 2 9" xfId="730"/>
    <cellStyle name="40 % - Accent4 2 9 2" xfId="731"/>
    <cellStyle name="40 % - Accent4 2 9_Classeur1" xfId="732"/>
    <cellStyle name="40 % - Accent4 3" xfId="733"/>
    <cellStyle name="40 % - Accent4 4" xfId="734"/>
    <cellStyle name="40 % - Accent4 5" xfId="735"/>
    <cellStyle name="40 % - Accent5 2" xfId="736"/>
    <cellStyle name="40 % - Accent5 2 10" xfId="737"/>
    <cellStyle name="40 % - Accent5 2 11" xfId="738"/>
    <cellStyle name="40 % - Accent5 2 12" xfId="739"/>
    <cellStyle name="40 % - Accent5 2 2" xfId="740"/>
    <cellStyle name="40 % - Accent5 2 2 2" xfId="741"/>
    <cellStyle name="40 % - Accent5 2 2_Classeur1" xfId="742"/>
    <cellStyle name="40 % - Accent5 2 3" xfId="743"/>
    <cellStyle name="40 % - Accent5 2 3 2" xfId="744"/>
    <cellStyle name="40 % - Accent5 2 3_Classeur1" xfId="745"/>
    <cellStyle name="40 % - Accent5 2 4" xfId="746"/>
    <cellStyle name="40 % - Accent5 2 4 2" xfId="747"/>
    <cellStyle name="40 % - Accent5 2 4_Classeur1" xfId="748"/>
    <cellStyle name="40 % - Accent5 2 5" xfId="749"/>
    <cellStyle name="40 % - Accent5 2 5 2" xfId="750"/>
    <cellStyle name="40 % - Accent5 2 5_Classeur1" xfId="751"/>
    <cellStyle name="40 % - Accent5 2 6" xfId="752"/>
    <cellStyle name="40 % - Accent5 2 6 2" xfId="753"/>
    <cellStyle name="40 % - Accent5 2 6_Classeur1" xfId="754"/>
    <cellStyle name="40 % - Accent5 2 7" xfId="755"/>
    <cellStyle name="40 % - Accent5 2 7 2" xfId="756"/>
    <cellStyle name="40 % - Accent5 2 7_Classeur1" xfId="757"/>
    <cellStyle name="40 % - Accent5 2 8" xfId="758"/>
    <cellStyle name="40 % - Accent5 2 8 2" xfId="759"/>
    <cellStyle name="40 % - Accent5 2 8_Classeur1" xfId="760"/>
    <cellStyle name="40 % - Accent5 2 9" xfId="761"/>
    <cellStyle name="40 % - Accent5 2 9 2" xfId="762"/>
    <cellStyle name="40 % - Accent5 2 9_Classeur1" xfId="763"/>
    <cellStyle name="40 % - Accent5 3" xfId="764"/>
    <cellStyle name="40 % - Accent5 4" xfId="765"/>
    <cellStyle name="40 % - Accent5 5" xfId="766"/>
    <cellStyle name="40 % - Accent6 2" xfId="767"/>
    <cellStyle name="40 % - Accent6 2 10" xfId="768"/>
    <cellStyle name="40 % - Accent6 2 11" xfId="769"/>
    <cellStyle name="40 % - Accent6 2 12" xfId="770"/>
    <cellStyle name="40 % - Accent6 2 2" xfId="771"/>
    <cellStyle name="40 % - Accent6 2 2 2" xfId="772"/>
    <cellStyle name="40 % - Accent6 2 2_Classeur1" xfId="773"/>
    <cellStyle name="40 % - Accent6 2 3" xfId="774"/>
    <cellStyle name="40 % - Accent6 2 3 2" xfId="775"/>
    <cellStyle name="40 % - Accent6 2 3_Classeur1" xfId="776"/>
    <cellStyle name="40 % - Accent6 2 4" xfId="777"/>
    <cellStyle name="40 % - Accent6 2 4 2" xfId="778"/>
    <cellStyle name="40 % - Accent6 2 4_Classeur1" xfId="779"/>
    <cellStyle name="40 % - Accent6 2 5" xfId="780"/>
    <cellStyle name="40 % - Accent6 2 5 2" xfId="781"/>
    <cellStyle name="40 % - Accent6 2 5_Classeur1" xfId="782"/>
    <cellStyle name="40 % - Accent6 2 6" xfId="783"/>
    <cellStyle name="40 % - Accent6 2 6 2" xfId="784"/>
    <cellStyle name="40 % - Accent6 2 6_Classeur1" xfId="785"/>
    <cellStyle name="40 % - Accent6 2 7" xfId="786"/>
    <cellStyle name="40 % - Accent6 2 7 2" xfId="787"/>
    <cellStyle name="40 % - Accent6 2 7_Classeur1" xfId="788"/>
    <cellStyle name="40 % - Accent6 2 8" xfId="789"/>
    <cellStyle name="40 % - Accent6 2 8 2" xfId="790"/>
    <cellStyle name="40 % - Accent6 2 8_Classeur1" xfId="791"/>
    <cellStyle name="40 % - Accent6 2 9" xfId="792"/>
    <cellStyle name="40 % - Accent6 2 9 2" xfId="793"/>
    <cellStyle name="40 % - Accent6 2 9_Classeur1" xfId="794"/>
    <cellStyle name="40 % - Accent6 3" xfId="795"/>
    <cellStyle name="40 % - Accent6 4" xfId="796"/>
    <cellStyle name="40 % - Accent6 5" xfId="797"/>
    <cellStyle name="40% - Accent1" xfId="798"/>
    <cellStyle name="40% - Accent1 2" xfId="799"/>
    <cellStyle name="40% - Accent2" xfId="800"/>
    <cellStyle name="40% - Accent2 2" xfId="801"/>
    <cellStyle name="40% - Accent3" xfId="802"/>
    <cellStyle name="40% - Accent3 2" xfId="803"/>
    <cellStyle name="40% - Accent4" xfId="804"/>
    <cellStyle name="40% - Accent4 2" xfId="805"/>
    <cellStyle name="40% - Accent5" xfId="806"/>
    <cellStyle name="40% - Accent5 2" xfId="807"/>
    <cellStyle name="40% - Accent6" xfId="808"/>
    <cellStyle name="40% - Accent6 2" xfId="809"/>
    <cellStyle name="60 % - Accent1 2" xfId="810"/>
    <cellStyle name="60 % - Accent1 2 10" xfId="811"/>
    <cellStyle name="60 % - Accent1 2 11" xfId="812"/>
    <cellStyle name="60 % - Accent1 2 2" xfId="813"/>
    <cellStyle name="60 % - Accent1 2 3" xfId="814"/>
    <cellStyle name="60 % - Accent1 2 4" xfId="815"/>
    <cellStyle name="60 % - Accent1 2 5" xfId="816"/>
    <cellStyle name="60 % - Accent1 2 6" xfId="817"/>
    <cellStyle name="60 % - Accent1 2 7" xfId="818"/>
    <cellStyle name="60 % - Accent1 2 8" xfId="819"/>
    <cellStyle name="60 % - Accent1 2 9" xfId="820"/>
    <cellStyle name="60 % - Accent1 2 9 2" xfId="821"/>
    <cellStyle name="60 % - Accent1 2 9_Classeur1" xfId="822"/>
    <cellStyle name="60 % - Accent1 3" xfId="823"/>
    <cellStyle name="60 % - Accent2 2" xfId="824"/>
    <cellStyle name="60 % - Accent2 2 10" xfId="825"/>
    <cellStyle name="60 % - Accent2 2 11" xfId="826"/>
    <cellStyle name="60 % - Accent2 2 2" xfId="827"/>
    <cellStyle name="60 % - Accent2 2 3" xfId="828"/>
    <cellStyle name="60 % - Accent2 2 4" xfId="829"/>
    <cellStyle name="60 % - Accent2 2 5" xfId="830"/>
    <cellStyle name="60 % - Accent2 2 6" xfId="831"/>
    <cellStyle name="60 % - Accent2 2 7" xfId="832"/>
    <cellStyle name="60 % - Accent2 2 8" xfId="833"/>
    <cellStyle name="60 % - Accent2 2 9" xfId="834"/>
    <cellStyle name="60 % - Accent2 2 9 2" xfId="835"/>
    <cellStyle name="60 % - Accent2 2 9_Classeur1" xfId="836"/>
    <cellStyle name="60 % - Accent2 3" xfId="837"/>
    <cellStyle name="60 % - Accent3 2" xfId="838"/>
    <cellStyle name="60 % - Accent3 2 10" xfId="839"/>
    <cellStyle name="60 % - Accent3 2 11" xfId="840"/>
    <cellStyle name="60 % - Accent3 2 2" xfId="841"/>
    <cellStyle name="60 % - Accent3 2 3" xfId="842"/>
    <cellStyle name="60 % - Accent3 2 4" xfId="843"/>
    <cellStyle name="60 % - Accent3 2 5" xfId="844"/>
    <cellStyle name="60 % - Accent3 2 6" xfId="845"/>
    <cellStyle name="60 % - Accent3 2 7" xfId="846"/>
    <cellStyle name="60 % - Accent3 2 8" xfId="847"/>
    <cellStyle name="60 % - Accent3 2 9" xfId="848"/>
    <cellStyle name="60 % - Accent3 2 9 2" xfId="849"/>
    <cellStyle name="60 % - Accent3 2 9_Classeur1" xfId="850"/>
    <cellStyle name="60 % - Accent3 3" xfId="851"/>
    <cellStyle name="60 % - Accent4 2" xfId="852"/>
    <cellStyle name="60 % - Accent4 2 10" xfId="853"/>
    <cellStyle name="60 % - Accent4 2 11" xfId="854"/>
    <cellStyle name="60 % - Accent4 2 12" xfId="855"/>
    <cellStyle name="60 % - Accent4 2 2" xfId="856"/>
    <cellStyle name="60 % - Accent4 2 2 2" xfId="857"/>
    <cellStyle name="60 % - Accent4 2 2_Classeur1" xfId="858"/>
    <cellStyle name="60 % - Accent4 2 3" xfId="859"/>
    <cellStyle name="60 % - Accent4 2 3 2" xfId="860"/>
    <cellStyle name="60 % - Accent4 2 3_Classeur1" xfId="861"/>
    <cellStyle name="60 % - Accent4 2 4" xfId="862"/>
    <cellStyle name="60 % - Accent4 2 4 2" xfId="863"/>
    <cellStyle name="60 % - Accent4 2 4_Classeur1" xfId="864"/>
    <cellStyle name="60 % - Accent4 2 5" xfId="865"/>
    <cellStyle name="60 % - Accent4 2 5 2" xfId="866"/>
    <cellStyle name="60 % - Accent4 2 5_Classeur1" xfId="867"/>
    <cellStyle name="60 % - Accent4 2 6" xfId="868"/>
    <cellStyle name="60 % - Accent4 2 6 2" xfId="869"/>
    <cellStyle name="60 % - Accent4 2 6_Classeur1" xfId="870"/>
    <cellStyle name="60 % - Accent4 2 7" xfId="871"/>
    <cellStyle name="60 % - Accent4 2 7 2" xfId="872"/>
    <cellStyle name="60 % - Accent4 2 7_Classeur1" xfId="873"/>
    <cellStyle name="60 % - Accent4 2 8" xfId="874"/>
    <cellStyle name="60 % - Accent4 2 8 2" xfId="875"/>
    <cellStyle name="60 % - Accent4 2 8_Classeur1" xfId="876"/>
    <cellStyle name="60 % - Accent4 2 9" xfId="877"/>
    <cellStyle name="60 % - Accent4 2 9 2" xfId="878"/>
    <cellStyle name="60 % - Accent4 2 9_Classeur1" xfId="879"/>
    <cellStyle name="60 % - Accent4 3" xfId="880"/>
    <cellStyle name="60 % - Accent5 2" xfId="881"/>
    <cellStyle name="60 % - Accent5 2 10" xfId="882"/>
    <cellStyle name="60 % - Accent5 2 11" xfId="883"/>
    <cellStyle name="60 % - Accent5 2 2" xfId="884"/>
    <cellStyle name="60 % - Accent5 2 3" xfId="885"/>
    <cellStyle name="60 % - Accent5 2 4" xfId="886"/>
    <cellStyle name="60 % - Accent5 2 5" xfId="887"/>
    <cellStyle name="60 % - Accent5 2 6" xfId="888"/>
    <cellStyle name="60 % - Accent5 2 7" xfId="889"/>
    <cellStyle name="60 % - Accent5 2 8" xfId="890"/>
    <cellStyle name="60 % - Accent5 2 9" xfId="891"/>
    <cellStyle name="60 % - Accent5 2 9 2" xfId="892"/>
    <cellStyle name="60 % - Accent5 2 9_Classeur1" xfId="893"/>
    <cellStyle name="60 % - Accent5 3" xfId="894"/>
    <cellStyle name="60 % - Accent6 2" xfId="895"/>
    <cellStyle name="60 % - Accent6 2 10" xfId="896"/>
    <cellStyle name="60 % - Accent6 2 11" xfId="897"/>
    <cellStyle name="60 % - Accent6 2 12" xfId="898"/>
    <cellStyle name="60 % - Accent6 2 2" xfId="899"/>
    <cellStyle name="60 % - Accent6 2 2 2" xfId="900"/>
    <cellStyle name="60 % - Accent6 2 2_Classeur1" xfId="901"/>
    <cellStyle name="60 % - Accent6 2 3" xfId="902"/>
    <cellStyle name="60 % - Accent6 2 3 2" xfId="903"/>
    <cellStyle name="60 % - Accent6 2 3_Classeur1" xfId="904"/>
    <cellStyle name="60 % - Accent6 2 4" xfId="905"/>
    <cellStyle name="60 % - Accent6 2 4 2" xfId="906"/>
    <cellStyle name="60 % - Accent6 2 4_Classeur1" xfId="907"/>
    <cellStyle name="60 % - Accent6 2 5" xfId="908"/>
    <cellStyle name="60 % - Accent6 2 5 2" xfId="909"/>
    <cellStyle name="60 % - Accent6 2 5_Classeur1" xfId="910"/>
    <cellStyle name="60 % - Accent6 2 6" xfId="911"/>
    <cellStyle name="60 % - Accent6 2 6 2" xfId="912"/>
    <cellStyle name="60 % - Accent6 2 6_Classeur1" xfId="913"/>
    <cellStyle name="60 % - Accent6 2 7" xfId="914"/>
    <cellStyle name="60 % - Accent6 2 7 2" xfId="915"/>
    <cellStyle name="60 % - Accent6 2 7_Classeur1" xfId="916"/>
    <cellStyle name="60 % - Accent6 2 8" xfId="917"/>
    <cellStyle name="60 % - Accent6 2 8 2" xfId="918"/>
    <cellStyle name="60 % - Accent6 2 8_Classeur1" xfId="919"/>
    <cellStyle name="60 % - Accent6 2 9" xfId="920"/>
    <cellStyle name="60 % - Accent6 2 9 2" xfId="921"/>
    <cellStyle name="60 % - Accent6 2 9_Classeur1" xfId="922"/>
    <cellStyle name="60 % - Accent6 3" xfId="923"/>
    <cellStyle name="60% - Accent1" xfId="924"/>
    <cellStyle name="60% - Accent2" xfId="925"/>
    <cellStyle name="60% - Accent3" xfId="926"/>
    <cellStyle name="60% - Accent4" xfId="927"/>
    <cellStyle name="60% - Accent5" xfId="928"/>
    <cellStyle name="60% - Accent6" xfId="929"/>
    <cellStyle name="Accent1 2" xfId="930"/>
    <cellStyle name="Accent1 2 10" xfId="931"/>
    <cellStyle name="Accent1 2 11" xfId="932"/>
    <cellStyle name="Accent1 2 12" xfId="933"/>
    <cellStyle name="Accent1 2 2" xfId="934"/>
    <cellStyle name="Accent1 2 2 2" xfId="935"/>
    <cellStyle name="Accent1 2 2_Classeur1" xfId="936"/>
    <cellStyle name="Accent1 2 3" xfId="937"/>
    <cellStyle name="Accent1 2 3 2" xfId="938"/>
    <cellStyle name="Accent1 2 3_Classeur1" xfId="939"/>
    <cellStyle name="Accent1 2 4" xfId="940"/>
    <cellStyle name="Accent1 2 4 2" xfId="941"/>
    <cellStyle name="Accent1 2 4_Classeur1" xfId="942"/>
    <cellStyle name="Accent1 2 5" xfId="943"/>
    <cellStyle name="Accent1 2 5 2" xfId="944"/>
    <cellStyle name="Accent1 2 5_Classeur1" xfId="945"/>
    <cellStyle name="Accent1 2 6" xfId="946"/>
    <cellStyle name="Accent1 2 6 2" xfId="947"/>
    <cellStyle name="Accent1 2 6_Classeur1" xfId="948"/>
    <cellStyle name="Accent1 2 7" xfId="949"/>
    <cellStyle name="Accent1 2 7 2" xfId="950"/>
    <cellStyle name="Accent1 2 7_Classeur1" xfId="951"/>
    <cellStyle name="Accent1 2 8" xfId="952"/>
    <cellStyle name="Accent1 2 8 2" xfId="953"/>
    <cellStyle name="Accent1 2 8_Classeur1" xfId="954"/>
    <cellStyle name="Accent1 2 9" xfId="955"/>
    <cellStyle name="Accent1 2 9 2" xfId="956"/>
    <cellStyle name="Accent1 2 9_Classeur1" xfId="957"/>
    <cellStyle name="Accent1 3" xfId="958"/>
    <cellStyle name="Accent2 2" xfId="959"/>
    <cellStyle name="Accent2 2 10" xfId="960"/>
    <cellStyle name="Accent2 2 11" xfId="961"/>
    <cellStyle name="Accent2 2 2" xfId="962"/>
    <cellStyle name="Accent2 2 3" xfId="963"/>
    <cellStyle name="Accent2 2 4" xfId="964"/>
    <cellStyle name="Accent2 2 5" xfId="965"/>
    <cellStyle name="Accent2 2 6" xfId="966"/>
    <cellStyle name="Accent2 2 7" xfId="967"/>
    <cellStyle name="Accent2 2 8" xfId="968"/>
    <cellStyle name="Accent2 2 9" xfId="969"/>
    <cellStyle name="Accent2 3" xfId="970"/>
    <cellStyle name="Accent3 2" xfId="971"/>
    <cellStyle name="Accent3 2 10" xfId="972"/>
    <cellStyle name="Accent3 2 11" xfId="973"/>
    <cellStyle name="Accent3 2 2" xfId="974"/>
    <cellStyle name="Accent3 2 3" xfId="975"/>
    <cellStyle name="Accent3 2 4" xfId="976"/>
    <cellStyle name="Accent3 2 5" xfId="977"/>
    <cellStyle name="Accent3 2 6" xfId="978"/>
    <cellStyle name="Accent3 2 7" xfId="979"/>
    <cellStyle name="Accent3 2 8" xfId="980"/>
    <cellStyle name="Accent3 2 9" xfId="981"/>
    <cellStyle name="Accent3 2 9 2" xfId="982"/>
    <cellStyle name="Accent3 2 9_Classeur1" xfId="983"/>
    <cellStyle name="Accent3 3" xfId="984"/>
    <cellStyle name="Accent4 2" xfId="985"/>
    <cellStyle name="Accent4 2 10" xfId="986"/>
    <cellStyle name="Accent4 2 11" xfId="987"/>
    <cellStyle name="Accent4 2 12" xfId="988"/>
    <cellStyle name="Accent4 2 2" xfId="989"/>
    <cellStyle name="Accent4 2 2 2" xfId="990"/>
    <cellStyle name="Accent4 2 2_Classeur1" xfId="991"/>
    <cellStyle name="Accent4 2 3" xfId="992"/>
    <cellStyle name="Accent4 2 3 2" xfId="993"/>
    <cellStyle name="Accent4 2 3_Classeur1" xfId="994"/>
    <cellStyle name="Accent4 2 4" xfId="995"/>
    <cellStyle name="Accent4 2 4 2" xfId="996"/>
    <cellStyle name="Accent4 2 4_Classeur1" xfId="997"/>
    <cellStyle name="Accent4 2 5" xfId="998"/>
    <cellStyle name="Accent4 2 5 2" xfId="999"/>
    <cellStyle name="Accent4 2 5_Classeur1" xfId="1000"/>
    <cellStyle name="Accent4 2 6" xfId="1001"/>
    <cellStyle name="Accent4 2 6 2" xfId="1002"/>
    <cellStyle name="Accent4 2 6_Classeur1" xfId="1003"/>
    <cellStyle name="Accent4 2 7" xfId="1004"/>
    <cellStyle name="Accent4 2 7 2" xfId="1005"/>
    <cellStyle name="Accent4 2 7_Classeur1" xfId="1006"/>
    <cellStyle name="Accent4 2 8" xfId="1007"/>
    <cellStyle name="Accent4 2 8 2" xfId="1008"/>
    <cellStyle name="Accent4 2 8_Classeur1" xfId="1009"/>
    <cellStyle name="Accent4 2 9" xfId="1010"/>
    <cellStyle name="Accent4 2 9 2" xfId="1011"/>
    <cellStyle name="Accent4 2 9_Classeur1" xfId="1012"/>
    <cellStyle name="Accent4 3" xfId="1013"/>
    <cellStyle name="Accent5 2" xfId="1014"/>
    <cellStyle name="Accent5 2 10" xfId="1015"/>
    <cellStyle name="Accent5 2 11" xfId="1016"/>
    <cellStyle name="Accent5 2 2" xfId="1017"/>
    <cellStyle name="Accent5 2 3" xfId="1018"/>
    <cellStyle name="Accent5 2 4" xfId="1019"/>
    <cellStyle name="Accent5 2 5" xfId="1020"/>
    <cellStyle name="Accent5 2 6" xfId="1021"/>
    <cellStyle name="Accent5 2 7" xfId="1022"/>
    <cellStyle name="Accent5 2 8" xfId="1023"/>
    <cellStyle name="Accent5 2 9" xfId="1024"/>
    <cellStyle name="Accent5 3" xfId="1025"/>
    <cellStyle name="Accent6 2" xfId="1026"/>
    <cellStyle name="Accent6 2 10" xfId="1027"/>
    <cellStyle name="Accent6 2 11" xfId="1028"/>
    <cellStyle name="Accent6 2 2" xfId="1029"/>
    <cellStyle name="Accent6 2 3" xfId="1030"/>
    <cellStyle name="Accent6 2 4" xfId="1031"/>
    <cellStyle name="Accent6 2 5" xfId="1032"/>
    <cellStyle name="Accent6 2 6" xfId="1033"/>
    <cellStyle name="Accent6 2 7" xfId="1034"/>
    <cellStyle name="Accent6 2 8" xfId="1035"/>
    <cellStyle name="Accent6 2 9" xfId="1036"/>
    <cellStyle name="Accent6 3" xfId="1037"/>
    <cellStyle name="align_droite" xfId="1038"/>
    <cellStyle name="Avertissement 2" xfId="1039"/>
    <cellStyle name="Avertissement 2 10" xfId="1040"/>
    <cellStyle name="Avertissement 2 11" xfId="1041"/>
    <cellStyle name="Avertissement 2 2" xfId="1042"/>
    <cellStyle name="Avertissement 2 3" xfId="1043"/>
    <cellStyle name="Avertissement 2 4" xfId="1044"/>
    <cellStyle name="Avertissement 2 5" xfId="1045"/>
    <cellStyle name="Avertissement 2 6" xfId="1046"/>
    <cellStyle name="Avertissement 2 7" xfId="1047"/>
    <cellStyle name="Avertissement 2 8" xfId="1048"/>
    <cellStyle name="Avertissement 2 9" xfId="1049"/>
    <cellStyle name="Avertissement 3" xfId="1050"/>
    <cellStyle name="Bad" xfId="1051"/>
    <cellStyle name="bloc_titre" xfId="1052"/>
    <cellStyle name="CALC Amount" xfId="1053"/>
    <cellStyle name="CALC Amount 2" xfId="1054"/>
    <cellStyle name="CALC Amount 2 2" xfId="1055"/>
    <cellStyle name="CALC Amount Total" xfId="1056"/>
    <cellStyle name="CALC Amount Total 2" xfId="1057"/>
    <cellStyle name="CALC Amount Total 2 2" xfId="1058"/>
    <cellStyle name="CALC Amount_charges d'exploitation endogènes_Leïla" xfId="1059"/>
    <cellStyle name="Calc Currency (0)" xfId="1060"/>
    <cellStyle name="Calc Currency (2)" xfId="1061"/>
    <cellStyle name="Calc Percent (0)" xfId="1062"/>
    <cellStyle name="Calc Percent (1)" xfId="1063"/>
    <cellStyle name="Calc Percent (2)" xfId="1064"/>
    <cellStyle name="Calc Units (0)" xfId="1065"/>
    <cellStyle name="Calc Units (1)" xfId="1066"/>
    <cellStyle name="Calc Units (2)" xfId="1067"/>
    <cellStyle name="Calcul 2" xfId="1068"/>
    <cellStyle name="Calcul 2 10" xfId="1069"/>
    <cellStyle name="Calcul 2 11" xfId="1070"/>
    <cellStyle name="Calcul 2 2" xfId="1071"/>
    <cellStyle name="Calcul 2 3" xfId="1072"/>
    <cellStyle name="Calcul 2 4" xfId="1073"/>
    <cellStyle name="Calcul 2 5" xfId="1074"/>
    <cellStyle name="Calcul 2 6" xfId="1075"/>
    <cellStyle name="Calcul 2 7" xfId="1076"/>
    <cellStyle name="Calcul 2 8" xfId="1077"/>
    <cellStyle name="Calcul 2 9" xfId="1078"/>
    <cellStyle name="Calcul 2 9 2" xfId="1079"/>
    <cellStyle name="Calcul 2 9_Classeur1" xfId="1080"/>
    <cellStyle name="Calcul 2_Feuil1" xfId="1081"/>
    <cellStyle name="Calcul 3" xfId="1082"/>
    <cellStyle name="Calculation" xfId="1083"/>
    <cellStyle name="Cellule liée 2" xfId="1084"/>
    <cellStyle name="Cellule liée 2 10" xfId="1085"/>
    <cellStyle name="Cellule liée 2 11" xfId="1086"/>
    <cellStyle name="Cellule liée 2 2" xfId="1087"/>
    <cellStyle name="Cellule liée 2 3" xfId="1088"/>
    <cellStyle name="Cellule liée 2 4" xfId="1089"/>
    <cellStyle name="Cellule liée 2 5" xfId="1090"/>
    <cellStyle name="Cellule liée 2 6" xfId="1091"/>
    <cellStyle name="Cellule liée 2 7" xfId="1092"/>
    <cellStyle name="Cellule liée 2 8" xfId="1093"/>
    <cellStyle name="Cellule liée 2 9" xfId="1094"/>
    <cellStyle name="Cellule liée 2_Feuil1" xfId="1095"/>
    <cellStyle name="Cellule liée 3" xfId="1096"/>
    <cellStyle name="Check" xfId="1097"/>
    <cellStyle name="Check Cell" xfId="1098"/>
    <cellStyle name="Check_charges d'exploitation endogènes_Leïla" xfId="1099"/>
    <cellStyle name="Chiffres" xfId="1100"/>
    <cellStyle name="Comma [0]_#6 Temps &amp; Contractors" xfId="1101"/>
    <cellStyle name="Comma [00]" xfId="1102"/>
    <cellStyle name="Comma_#6 Temps &amp; Contractors" xfId="1103"/>
    <cellStyle name="Commentaire 10" xfId="1104"/>
    <cellStyle name="Commentaire 10 2" xfId="1105"/>
    <cellStyle name="Commentaire 10 2 2" xfId="1106"/>
    <cellStyle name="Commentaire 10 2 2 2" xfId="1107"/>
    <cellStyle name="Commentaire 10 3" xfId="1108"/>
    <cellStyle name="Commentaire 10 3 2" xfId="1109"/>
    <cellStyle name="Commentaire 10_Feuil1" xfId="1110"/>
    <cellStyle name="Commentaire 11" xfId="1111"/>
    <cellStyle name="Commentaire 11 2" xfId="1112"/>
    <cellStyle name="Commentaire 11 2 2" xfId="1113"/>
    <cellStyle name="Commentaire 11 2 2 2" xfId="1114"/>
    <cellStyle name="Commentaire 11 3" xfId="1115"/>
    <cellStyle name="Commentaire 11 3 2" xfId="1116"/>
    <cellStyle name="Commentaire 11_Feuil1" xfId="1117"/>
    <cellStyle name="Commentaire 12" xfId="1118"/>
    <cellStyle name="Commentaire 12 2" xfId="1119"/>
    <cellStyle name="Commentaire 12 2 2" xfId="1120"/>
    <cellStyle name="Commentaire 12 2 2 2" xfId="1121"/>
    <cellStyle name="Commentaire 12 3" xfId="1122"/>
    <cellStyle name="Commentaire 12 3 2" xfId="1123"/>
    <cellStyle name="Commentaire 12_Feuil1" xfId="1124"/>
    <cellStyle name="Commentaire 13" xfId="1125"/>
    <cellStyle name="Commentaire 13 2" xfId="1126"/>
    <cellStyle name="Commentaire 13 2 2" xfId="1127"/>
    <cellStyle name="Commentaire 13 2 2 2" xfId="1128"/>
    <cellStyle name="Commentaire 13 3" xfId="1129"/>
    <cellStyle name="Commentaire 13 3 2" xfId="1130"/>
    <cellStyle name="Commentaire 13_Feuil1" xfId="1131"/>
    <cellStyle name="Commentaire 14" xfId="1132"/>
    <cellStyle name="Commentaire 14 2" xfId="1133"/>
    <cellStyle name="Commentaire 14 2 2" xfId="1134"/>
    <cellStyle name="Commentaire 14 2 2 2" xfId="1135"/>
    <cellStyle name="Commentaire 14 3" xfId="1136"/>
    <cellStyle name="Commentaire 14 3 2" xfId="1137"/>
    <cellStyle name="Commentaire 14_Feuil1" xfId="1138"/>
    <cellStyle name="Commentaire 15" xfId="1139"/>
    <cellStyle name="Commentaire 15 2" xfId="1140"/>
    <cellStyle name="Commentaire 15 2 2" xfId="1141"/>
    <cellStyle name="Commentaire 15 2 2 2" xfId="1142"/>
    <cellStyle name="Commentaire 15 3" xfId="1143"/>
    <cellStyle name="Commentaire 15 3 2" xfId="1144"/>
    <cellStyle name="Commentaire 15_Feuil1" xfId="1145"/>
    <cellStyle name="Commentaire 16" xfId="1146"/>
    <cellStyle name="Commentaire 16 2" xfId="1147"/>
    <cellStyle name="Commentaire 16 2 2" xfId="1148"/>
    <cellStyle name="Commentaire 16 2 2 2" xfId="1149"/>
    <cellStyle name="Commentaire 16 3" xfId="1150"/>
    <cellStyle name="Commentaire 16 3 2" xfId="1151"/>
    <cellStyle name="Commentaire 16_Feuil1" xfId="1152"/>
    <cellStyle name="Commentaire 17" xfId="1153"/>
    <cellStyle name="Commentaire 17 2" xfId="1154"/>
    <cellStyle name="Commentaire 17 2 2" xfId="1155"/>
    <cellStyle name="Commentaire 17 2 2 2" xfId="1156"/>
    <cellStyle name="Commentaire 17 3" xfId="1157"/>
    <cellStyle name="Commentaire 17 3 2" xfId="1158"/>
    <cellStyle name="Commentaire 17_Feuil1" xfId="1159"/>
    <cellStyle name="Commentaire 18" xfId="1160"/>
    <cellStyle name="Commentaire 18 2" xfId="1161"/>
    <cellStyle name="Commentaire 18 2 2" xfId="1162"/>
    <cellStyle name="Commentaire 18 2 2 2" xfId="1163"/>
    <cellStyle name="Commentaire 18 3" xfId="1164"/>
    <cellStyle name="Commentaire 18 3 2" xfId="1165"/>
    <cellStyle name="Commentaire 18_Feuil1" xfId="1166"/>
    <cellStyle name="Commentaire 19" xfId="1167"/>
    <cellStyle name="Commentaire 19 2" xfId="1168"/>
    <cellStyle name="Commentaire 19 2 2" xfId="1169"/>
    <cellStyle name="Commentaire 19 2 2 2" xfId="1170"/>
    <cellStyle name="Commentaire 19 3" xfId="1171"/>
    <cellStyle name="Commentaire 19 3 2" xfId="1172"/>
    <cellStyle name="Commentaire 19_Feuil1" xfId="1173"/>
    <cellStyle name="Commentaire 2" xfId="1174"/>
    <cellStyle name="Commentaire 2 10" xfId="1175"/>
    <cellStyle name="Commentaire 2 10 2" xfId="1176"/>
    <cellStyle name="Commentaire 2 10 2 2" xfId="1177"/>
    <cellStyle name="Commentaire 2 11" xfId="1178"/>
    <cellStyle name="Commentaire 2 11 2" xfId="1179"/>
    <cellStyle name="Commentaire 2 11 2 2" xfId="1180"/>
    <cellStyle name="Commentaire 2 12" xfId="1181"/>
    <cellStyle name="Commentaire 2 12 2" xfId="1182"/>
    <cellStyle name="Commentaire 2 12 2 2" xfId="1183"/>
    <cellStyle name="Commentaire 2 13" xfId="1184"/>
    <cellStyle name="Commentaire 2 13 2" xfId="1185"/>
    <cellStyle name="Commentaire 2 2" xfId="1186"/>
    <cellStyle name="Commentaire 2 2 2" xfId="1187"/>
    <cellStyle name="Commentaire 2 2 2 2" xfId="1188"/>
    <cellStyle name="Commentaire 2 3" xfId="1189"/>
    <cellStyle name="Commentaire 2 3 2" xfId="1190"/>
    <cellStyle name="Commentaire 2 3 2 2" xfId="1191"/>
    <cellStyle name="Commentaire 2 4" xfId="1192"/>
    <cellStyle name="Commentaire 2 4 2" xfId="1193"/>
    <cellStyle name="Commentaire 2 4 2 2" xfId="1194"/>
    <cellStyle name="Commentaire 2 5" xfId="1195"/>
    <cellStyle name="Commentaire 2 5 2" xfId="1196"/>
    <cellStyle name="Commentaire 2 5 2 2" xfId="1197"/>
    <cellStyle name="Commentaire 2 6" xfId="1198"/>
    <cellStyle name="Commentaire 2 6 2" xfId="1199"/>
    <cellStyle name="Commentaire 2 6 2 2" xfId="1200"/>
    <cellStyle name="Commentaire 2 7" xfId="1201"/>
    <cellStyle name="Commentaire 2 7 2" xfId="1202"/>
    <cellStyle name="Commentaire 2 7 2 2" xfId="1203"/>
    <cellStyle name="Commentaire 2 8" xfId="1204"/>
    <cellStyle name="Commentaire 2 8 2" xfId="1205"/>
    <cellStyle name="Commentaire 2 8 2 2" xfId="1206"/>
    <cellStyle name="Commentaire 2 9" xfId="1207"/>
    <cellStyle name="Commentaire 2 9 2" xfId="1208"/>
    <cellStyle name="Commentaire 2 9 2 2" xfId="1209"/>
    <cellStyle name="Commentaire 2_Feuil1" xfId="1210"/>
    <cellStyle name="Commentaire 20" xfId="1211"/>
    <cellStyle name="Commentaire 20 2" xfId="1212"/>
    <cellStyle name="Commentaire 20 2 2" xfId="1213"/>
    <cellStyle name="Commentaire 20 2 2 2" xfId="1214"/>
    <cellStyle name="Commentaire 20 3" xfId="1215"/>
    <cellStyle name="Commentaire 20 3 2" xfId="1216"/>
    <cellStyle name="Commentaire 20_Feuil1" xfId="1217"/>
    <cellStyle name="Commentaire 21" xfId="1218"/>
    <cellStyle name="Commentaire 21 2" xfId="1219"/>
    <cellStyle name="Commentaire 21 2 2" xfId="1220"/>
    <cellStyle name="Commentaire 21 2 2 2" xfId="1221"/>
    <cellStyle name="Commentaire 21 3" xfId="1222"/>
    <cellStyle name="Commentaire 21 3 2" xfId="1223"/>
    <cellStyle name="Commentaire 21_Feuil1" xfId="1224"/>
    <cellStyle name="Commentaire 22" xfId="1225"/>
    <cellStyle name="Commentaire 22 2" xfId="1226"/>
    <cellStyle name="Commentaire 22 2 2" xfId="1227"/>
    <cellStyle name="Commentaire 22 2 2 2" xfId="1228"/>
    <cellStyle name="Commentaire 22 3" xfId="1229"/>
    <cellStyle name="Commentaire 22 3 2" xfId="1230"/>
    <cellStyle name="Commentaire 22_Feuil1" xfId="1231"/>
    <cellStyle name="Commentaire 23" xfId="1232"/>
    <cellStyle name="Commentaire 23 2" xfId="1233"/>
    <cellStyle name="Commentaire 23 2 2" xfId="1234"/>
    <cellStyle name="Commentaire 23 2 2 2" xfId="1235"/>
    <cellStyle name="Commentaire 23 3" xfId="1236"/>
    <cellStyle name="Commentaire 23 3 2" xfId="1237"/>
    <cellStyle name="Commentaire 23_Feuil1" xfId="1238"/>
    <cellStyle name="Commentaire 24" xfId="1239"/>
    <cellStyle name="Commentaire 24 2" xfId="1240"/>
    <cellStyle name="Commentaire 24 2 2" xfId="1241"/>
    <cellStyle name="Commentaire 24 2 2 2" xfId="1242"/>
    <cellStyle name="Commentaire 24 3" xfId="1243"/>
    <cellStyle name="Commentaire 24 3 2" xfId="1244"/>
    <cellStyle name="Commentaire 24_Feuil1" xfId="1245"/>
    <cellStyle name="Commentaire 25" xfId="1246"/>
    <cellStyle name="Commentaire 25 2" xfId="1247"/>
    <cellStyle name="Commentaire 25 2 2" xfId="1248"/>
    <cellStyle name="Commentaire 25 2 2 2" xfId="1249"/>
    <cellStyle name="Commentaire 25 3" xfId="1250"/>
    <cellStyle name="Commentaire 25 3 2" xfId="1251"/>
    <cellStyle name="Commentaire 25_Feuil1" xfId="1252"/>
    <cellStyle name="Commentaire 26" xfId="1253"/>
    <cellStyle name="Commentaire 26 2" xfId="1254"/>
    <cellStyle name="Commentaire 26 2 2" xfId="1255"/>
    <cellStyle name="Commentaire 26 2 2 2" xfId="1256"/>
    <cellStyle name="Commentaire 26 3" xfId="1257"/>
    <cellStyle name="Commentaire 26 3 2" xfId="1258"/>
    <cellStyle name="Commentaire 26_Feuil1" xfId="1259"/>
    <cellStyle name="Commentaire 27" xfId="1260"/>
    <cellStyle name="Commentaire 27 2" xfId="1261"/>
    <cellStyle name="Commentaire 27 2 2" xfId="1262"/>
    <cellStyle name="Commentaire 27 2 2 2" xfId="1263"/>
    <cellStyle name="Commentaire 27 3" xfId="1264"/>
    <cellStyle name="Commentaire 27 3 2" xfId="1265"/>
    <cellStyle name="Commentaire 27_Feuil1" xfId="1266"/>
    <cellStyle name="Commentaire 28" xfId="1267"/>
    <cellStyle name="Commentaire 28 2" xfId="1268"/>
    <cellStyle name="Commentaire 28 2 2" xfId="1269"/>
    <cellStyle name="Commentaire 28 2 2 2" xfId="1270"/>
    <cellStyle name="Commentaire 28 3" xfId="1271"/>
    <cellStyle name="Commentaire 28 3 2" xfId="1272"/>
    <cellStyle name="Commentaire 28_Feuil1" xfId="1273"/>
    <cellStyle name="Commentaire 29" xfId="1274"/>
    <cellStyle name="Commentaire 29 2" xfId="1275"/>
    <cellStyle name="Commentaire 29 2 2" xfId="1276"/>
    <cellStyle name="Commentaire 29 2 2 2" xfId="1277"/>
    <cellStyle name="Commentaire 29 3" xfId="1278"/>
    <cellStyle name="Commentaire 29 3 2" xfId="1279"/>
    <cellStyle name="Commentaire 29_Feuil1" xfId="1280"/>
    <cellStyle name="Commentaire 3" xfId="1281"/>
    <cellStyle name="Commentaire 3 10" xfId="1282"/>
    <cellStyle name="Commentaire 3 10 2" xfId="1283"/>
    <cellStyle name="Commentaire 3 10 3" xfId="1284"/>
    <cellStyle name="Commentaire 3 10 3 2" xfId="1285"/>
    <cellStyle name="Commentaire 3 10_Feuil1" xfId="1286"/>
    <cellStyle name="Commentaire 3 11" xfId="1287"/>
    <cellStyle name="Commentaire 3 12" xfId="1288"/>
    <cellStyle name="Commentaire 3 12 2" xfId="1289"/>
    <cellStyle name="Commentaire 3 12 2 2" xfId="1290"/>
    <cellStyle name="Commentaire 3 13" xfId="1291"/>
    <cellStyle name="Commentaire 3 2" xfId="1292"/>
    <cellStyle name="Commentaire 3 2 2" xfId="1293"/>
    <cellStyle name="Commentaire 3 2_Feuil1" xfId="1294"/>
    <cellStyle name="Commentaire 3 3" xfId="1295"/>
    <cellStyle name="Commentaire 3 3 2" xfId="1296"/>
    <cellStyle name="Commentaire 3 3_Feuil1" xfId="1297"/>
    <cellStyle name="Commentaire 3 4" xfId="1298"/>
    <cellStyle name="Commentaire 3 4 2" xfId="1299"/>
    <cellStyle name="Commentaire 3 4_Feuil1" xfId="1300"/>
    <cellStyle name="Commentaire 3 5" xfId="1301"/>
    <cellStyle name="Commentaire 3 5 2" xfId="1302"/>
    <cellStyle name="Commentaire 3 5_Feuil1" xfId="1303"/>
    <cellStyle name="Commentaire 3 6" xfId="1304"/>
    <cellStyle name="Commentaire 3 6 2" xfId="1305"/>
    <cellStyle name="Commentaire 3 6_Feuil1" xfId="1306"/>
    <cellStyle name="Commentaire 3 7" xfId="1307"/>
    <cellStyle name="Commentaire 3 7 2" xfId="1308"/>
    <cellStyle name="Commentaire 3 7_Feuil1" xfId="1309"/>
    <cellStyle name="Commentaire 3 8" xfId="1310"/>
    <cellStyle name="Commentaire 3 8 2" xfId="1311"/>
    <cellStyle name="Commentaire 3 8_Feuil1" xfId="1312"/>
    <cellStyle name="Commentaire 3 9" xfId="1313"/>
    <cellStyle name="Commentaire 3 9 2" xfId="1314"/>
    <cellStyle name="Commentaire 3 9_Feuil1" xfId="1315"/>
    <cellStyle name="Commentaire 3_Entités" xfId="1316"/>
    <cellStyle name="Commentaire 30" xfId="1317"/>
    <cellStyle name="Commentaire 30 2" xfId="1318"/>
    <cellStyle name="Commentaire 30 2 2" xfId="1319"/>
    <cellStyle name="Commentaire 30 2 2 2" xfId="1320"/>
    <cellStyle name="Commentaire 30 3" xfId="1321"/>
    <cellStyle name="Commentaire 30 3 2" xfId="1322"/>
    <cellStyle name="Commentaire 30_Feuil1" xfId="1323"/>
    <cellStyle name="Commentaire 31" xfId="1324"/>
    <cellStyle name="Commentaire 31 2" xfId="1325"/>
    <cellStyle name="Commentaire 31 2 2" xfId="1326"/>
    <cellStyle name="Commentaire 31 2 2 2" xfId="1327"/>
    <cellStyle name="Commentaire 31 3" xfId="1328"/>
    <cellStyle name="Commentaire 31 3 2" xfId="1329"/>
    <cellStyle name="Commentaire 31_Feuil1" xfId="1330"/>
    <cellStyle name="Commentaire 32" xfId="1331"/>
    <cellStyle name="Commentaire 32 2" xfId="1332"/>
    <cellStyle name="Commentaire 32 2 2" xfId="1333"/>
    <cellStyle name="Commentaire 32 2 2 2" xfId="1334"/>
    <cellStyle name="Commentaire 32 3" xfId="1335"/>
    <cellStyle name="Commentaire 32 3 2" xfId="1336"/>
    <cellStyle name="Commentaire 32_Feuil1" xfId="1337"/>
    <cellStyle name="Commentaire 33" xfId="1338"/>
    <cellStyle name="Commentaire 33 2" xfId="1339"/>
    <cellStyle name="Commentaire 33 2 2" xfId="1340"/>
    <cellStyle name="Commentaire 33 2 2 2" xfId="1341"/>
    <cellStyle name="Commentaire 33 3" xfId="1342"/>
    <cellStyle name="Commentaire 33 3 2" xfId="1343"/>
    <cellStyle name="Commentaire 33_Feuil1" xfId="1344"/>
    <cellStyle name="Commentaire 34" xfId="1345"/>
    <cellStyle name="Commentaire 34 2" xfId="1346"/>
    <cellStyle name="Commentaire 34 2 2" xfId="1347"/>
    <cellStyle name="Commentaire 34 2 2 2" xfId="1348"/>
    <cellStyle name="Commentaire 34 3" xfId="1349"/>
    <cellStyle name="Commentaire 34 3 2" xfId="1350"/>
    <cellStyle name="Commentaire 34_Feuil1" xfId="1351"/>
    <cellStyle name="Commentaire 35" xfId="1352"/>
    <cellStyle name="Commentaire 35 2" xfId="1353"/>
    <cellStyle name="Commentaire 35 2 2" xfId="1354"/>
    <cellStyle name="Commentaire 35 2 2 2" xfId="1355"/>
    <cellStyle name="Commentaire 35 3" xfId="1356"/>
    <cellStyle name="Commentaire 35 3 2" xfId="1357"/>
    <cellStyle name="Commentaire 35_Feuil1" xfId="1358"/>
    <cellStyle name="Commentaire 36" xfId="1359"/>
    <cellStyle name="Commentaire 36 2" xfId="1360"/>
    <cellStyle name="Commentaire 36 2 2" xfId="1361"/>
    <cellStyle name="Commentaire 36 2 2 2" xfId="1362"/>
    <cellStyle name="Commentaire 36 3" xfId="1363"/>
    <cellStyle name="Commentaire 36 3 2" xfId="1364"/>
    <cellStyle name="Commentaire 36_Feuil1" xfId="1365"/>
    <cellStyle name="Commentaire 37" xfId="1366"/>
    <cellStyle name="Commentaire 37 2" xfId="1367"/>
    <cellStyle name="Commentaire 37 2 2" xfId="1368"/>
    <cellStyle name="Commentaire 37 2 2 2" xfId="1369"/>
    <cellStyle name="Commentaire 37 3" xfId="1370"/>
    <cellStyle name="Commentaire 37 3 2" xfId="1371"/>
    <cellStyle name="Commentaire 37_Feuil1" xfId="1372"/>
    <cellStyle name="Commentaire 38" xfId="1373"/>
    <cellStyle name="Commentaire 38 2" xfId="1374"/>
    <cellStyle name="Commentaire 38 2 2" xfId="1375"/>
    <cellStyle name="Commentaire 38 2 2 2" xfId="1376"/>
    <cellStyle name="Commentaire 38 3" xfId="1377"/>
    <cellStyle name="Commentaire 38 3 2" xfId="1378"/>
    <cellStyle name="Commentaire 38_Feuil1" xfId="1379"/>
    <cellStyle name="Commentaire 39" xfId="1380"/>
    <cellStyle name="Commentaire 39 2" xfId="1381"/>
    <cellStyle name="Commentaire 39 2 2" xfId="1382"/>
    <cellStyle name="Commentaire 39 2 2 2" xfId="1383"/>
    <cellStyle name="Commentaire 39 3" xfId="1384"/>
    <cellStyle name="Commentaire 39 3 2" xfId="1385"/>
    <cellStyle name="Commentaire 39_Feuil1" xfId="1386"/>
    <cellStyle name="Commentaire 4" xfId="1387"/>
    <cellStyle name="Commentaire 4 10" xfId="1388"/>
    <cellStyle name="Commentaire 4 10 2" xfId="1389"/>
    <cellStyle name="Commentaire 4 10 2 2" xfId="1390"/>
    <cellStyle name="Commentaire 4 11" xfId="1391"/>
    <cellStyle name="Commentaire 4 11 2" xfId="1392"/>
    <cellStyle name="Commentaire 4 11 2 2" xfId="1393"/>
    <cellStyle name="Commentaire 4 12" xfId="1394"/>
    <cellStyle name="Commentaire 4 12 2" xfId="1395"/>
    <cellStyle name="Commentaire 4 2" xfId="1396"/>
    <cellStyle name="Commentaire 4 2 2" xfId="1397"/>
    <cellStyle name="Commentaire 4 2 2 2" xfId="1398"/>
    <cellStyle name="Commentaire 4 3" xfId="1399"/>
    <cellStyle name="Commentaire 4 3 2" xfId="1400"/>
    <cellStyle name="Commentaire 4 3 2 2" xfId="1401"/>
    <cellStyle name="Commentaire 4 4" xfId="1402"/>
    <cellStyle name="Commentaire 4 4 2" xfId="1403"/>
    <cellStyle name="Commentaire 4 4 2 2" xfId="1404"/>
    <cellStyle name="Commentaire 4 5" xfId="1405"/>
    <cellStyle name="Commentaire 4 5 2" xfId="1406"/>
    <cellStyle name="Commentaire 4 5 2 2" xfId="1407"/>
    <cellStyle name="Commentaire 4 6" xfId="1408"/>
    <cellStyle name="Commentaire 4 6 2" xfId="1409"/>
    <cellStyle name="Commentaire 4 6 2 2" xfId="1410"/>
    <cellStyle name="Commentaire 4 7" xfId="1411"/>
    <cellStyle name="Commentaire 4 7 2" xfId="1412"/>
    <cellStyle name="Commentaire 4 7 2 2" xfId="1413"/>
    <cellStyle name="Commentaire 4 8" xfId="1414"/>
    <cellStyle name="Commentaire 4 8 2" xfId="1415"/>
    <cellStyle name="Commentaire 4 8 2 2" xfId="1416"/>
    <cellStyle name="Commentaire 4 9" xfId="1417"/>
    <cellStyle name="Commentaire 4 9 2" xfId="1418"/>
    <cellStyle name="Commentaire 4 9 2 2" xfId="1419"/>
    <cellStyle name="Commentaire 4_Feuil1" xfId="1420"/>
    <cellStyle name="Commentaire 40" xfId="1421"/>
    <cellStyle name="Commentaire 40 2" xfId="1422"/>
    <cellStyle name="Commentaire 40 2 2" xfId="1423"/>
    <cellStyle name="Commentaire 40 2 2 2" xfId="1424"/>
    <cellStyle name="Commentaire 40 3" xfId="1425"/>
    <cellStyle name="Commentaire 40 3 2" xfId="1426"/>
    <cellStyle name="Commentaire 40_Feuil1" xfId="1427"/>
    <cellStyle name="Commentaire 41" xfId="1428"/>
    <cellStyle name="Commentaire 41 2" xfId="1429"/>
    <cellStyle name="Commentaire 41 2 2" xfId="1430"/>
    <cellStyle name="Commentaire 41 2 2 2" xfId="1431"/>
    <cellStyle name="Commentaire 41 3" xfId="1432"/>
    <cellStyle name="Commentaire 41 3 2" xfId="1433"/>
    <cellStyle name="Commentaire 41_Feuil1" xfId="1434"/>
    <cellStyle name="Commentaire 42" xfId="1435"/>
    <cellStyle name="Commentaire 42 2" xfId="1436"/>
    <cellStyle name="Commentaire 42 2 2" xfId="1437"/>
    <cellStyle name="Commentaire 42 2 2 2" xfId="1438"/>
    <cellStyle name="Commentaire 42 3" xfId="1439"/>
    <cellStyle name="Commentaire 42 3 2" xfId="1440"/>
    <cellStyle name="Commentaire 42 3 2 2" xfId="1441"/>
    <cellStyle name="Commentaire 42 4" xfId="1442"/>
    <cellStyle name="Commentaire 42 4 2" xfId="1443"/>
    <cellStyle name="Commentaire 42 4 2 2" xfId="1444"/>
    <cellStyle name="Commentaire 42 5" xfId="1445"/>
    <cellStyle name="Commentaire 42 5 2" xfId="1446"/>
    <cellStyle name="Commentaire 42_Feuil1" xfId="1447"/>
    <cellStyle name="Commentaire 43" xfId="1448"/>
    <cellStyle name="Commentaire 43 2" xfId="1449"/>
    <cellStyle name="Commentaire 43 2 2" xfId="1450"/>
    <cellStyle name="Commentaire 43 2 2 2" xfId="1451"/>
    <cellStyle name="Commentaire 43 3" xfId="1452"/>
    <cellStyle name="Commentaire 43 3 2" xfId="1453"/>
    <cellStyle name="Commentaire 43 3 2 2" xfId="1454"/>
    <cellStyle name="Commentaire 43 4" xfId="1455"/>
    <cellStyle name="Commentaire 43 4 2" xfId="1456"/>
    <cellStyle name="Commentaire 43_Feuil1" xfId="1457"/>
    <cellStyle name="Commentaire 44" xfId="1458"/>
    <cellStyle name="Commentaire 44 2" xfId="1459"/>
    <cellStyle name="Commentaire 44 2 2" xfId="1460"/>
    <cellStyle name="Commentaire 44 2 2 2" xfId="1461"/>
    <cellStyle name="Commentaire 44 3" xfId="1462"/>
    <cellStyle name="Commentaire 44 3 2" xfId="1463"/>
    <cellStyle name="Commentaire 44_Feuil1" xfId="1464"/>
    <cellStyle name="Commentaire 45" xfId="1465"/>
    <cellStyle name="Commentaire 45 2" xfId="1466"/>
    <cellStyle name="Commentaire 45 2 2" xfId="1467"/>
    <cellStyle name="Commentaire 46" xfId="1468"/>
    <cellStyle name="Commentaire 46 2" xfId="1469"/>
    <cellStyle name="Commentaire 46 2 2" xfId="1470"/>
    <cellStyle name="Commentaire 5" xfId="1471"/>
    <cellStyle name="Commentaire 5 2" xfId="1472"/>
    <cellStyle name="Commentaire 5 2 2" xfId="1473"/>
    <cellStyle name="Commentaire 5 2 2 2" xfId="1474"/>
    <cellStyle name="Commentaire 5 3" xfId="1475"/>
    <cellStyle name="Commentaire 5 3 2" xfId="1476"/>
    <cellStyle name="Commentaire 5 3 2 2" xfId="1477"/>
    <cellStyle name="Commentaire 5 4" xfId="1478"/>
    <cellStyle name="Commentaire 5 4 2" xfId="1479"/>
    <cellStyle name="Commentaire 5 4 2 2" xfId="1480"/>
    <cellStyle name="Commentaire 5 5" xfId="1481"/>
    <cellStyle name="Commentaire 5 5 2" xfId="1482"/>
    <cellStyle name="Commentaire 5 5 2 2" xfId="1483"/>
    <cellStyle name="Commentaire 5 6" xfId="1484"/>
    <cellStyle name="Commentaire 5 6 2" xfId="1485"/>
    <cellStyle name="Commentaire 5 6 2 2" xfId="1486"/>
    <cellStyle name="Commentaire 5 7" xfId="1487"/>
    <cellStyle name="Commentaire 5 7 2" xfId="1488"/>
    <cellStyle name="Commentaire 5 7 2 2" xfId="1489"/>
    <cellStyle name="Commentaire 5 8" xfId="1490"/>
    <cellStyle name="Commentaire 5 8 2" xfId="1491"/>
    <cellStyle name="Commentaire 5_Feuil1" xfId="1492"/>
    <cellStyle name="Commentaire 6" xfId="1493"/>
    <cellStyle name="Commentaire 6 2" xfId="1494"/>
    <cellStyle name="Commentaire 6 2 2" xfId="1495"/>
    <cellStyle name="Commentaire 6 2 2 2" xfId="1496"/>
    <cellStyle name="Commentaire 6 3" xfId="1497"/>
    <cellStyle name="Commentaire 6 3 2" xfId="1498"/>
    <cellStyle name="Commentaire 6 3 2 2" xfId="1499"/>
    <cellStyle name="Commentaire 6 4" xfId="1500"/>
    <cellStyle name="Commentaire 6 4 2" xfId="1501"/>
    <cellStyle name="Commentaire 6 4 2 2" xfId="1502"/>
    <cellStyle name="Commentaire 6 5" xfId="1503"/>
    <cellStyle name="Commentaire 6 5 2" xfId="1504"/>
    <cellStyle name="Commentaire 6 5 2 2" xfId="1505"/>
    <cellStyle name="Commentaire 6 6" xfId="1506"/>
    <cellStyle name="Commentaire 6 6 2" xfId="1507"/>
    <cellStyle name="Commentaire 6 6 2 2" xfId="1508"/>
    <cellStyle name="Commentaire 6 7" xfId="1509"/>
    <cellStyle name="Commentaire 6 7 2" xfId="1510"/>
    <cellStyle name="Commentaire 6 7 2 2" xfId="1511"/>
    <cellStyle name="Commentaire 6 8" xfId="1512"/>
    <cellStyle name="Commentaire 6 8 2" xfId="1513"/>
    <cellStyle name="Commentaire 6_Feuil1" xfId="1514"/>
    <cellStyle name="Commentaire 7" xfId="1515"/>
    <cellStyle name="Commentaire 7 2" xfId="1516"/>
    <cellStyle name="Commentaire 7 2 2" xfId="1517"/>
    <cellStyle name="Commentaire 7 2 2 2" xfId="1518"/>
    <cellStyle name="Commentaire 7 3" xfId="1519"/>
    <cellStyle name="Commentaire 7 3 2" xfId="1520"/>
    <cellStyle name="Commentaire 7 3 2 2" xfId="1521"/>
    <cellStyle name="Commentaire 7 4" xfId="1522"/>
    <cellStyle name="Commentaire 7 4 2" xfId="1523"/>
    <cellStyle name="Commentaire 7 4 2 2" xfId="1524"/>
    <cellStyle name="Commentaire 7 5" xfId="1525"/>
    <cellStyle name="Commentaire 7 5 2" xfId="1526"/>
    <cellStyle name="Commentaire 7 5 2 2" xfId="1527"/>
    <cellStyle name="Commentaire 7 6" xfId="1528"/>
    <cellStyle name="Commentaire 7 6 2" xfId="1529"/>
    <cellStyle name="Commentaire 7_Feuil1" xfId="1530"/>
    <cellStyle name="Commentaire 8" xfId="1531"/>
    <cellStyle name="Commentaire 8 2" xfId="1532"/>
    <cellStyle name="Commentaire 8 2 2" xfId="1533"/>
    <cellStyle name="Commentaire 8 2 2 2" xfId="1534"/>
    <cellStyle name="Commentaire 8 3" xfId="1535"/>
    <cellStyle name="Commentaire 8 3 2" xfId="1536"/>
    <cellStyle name="Commentaire 8 3 2 2" xfId="1537"/>
    <cellStyle name="Commentaire 8 4" xfId="1538"/>
    <cellStyle name="Commentaire 8 4 2" xfId="1539"/>
    <cellStyle name="Commentaire 8 4 2 2" xfId="1540"/>
    <cellStyle name="Commentaire 8 5" xfId="1541"/>
    <cellStyle name="Commentaire 8 5 2" xfId="1542"/>
    <cellStyle name="Commentaire 8 5 2 2" xfId="1543"/>
    <cellStyle name="Commentaire 8 6" xfId="1544"/>
    <cellStyle name="Commentaire 8 6 2" xfId="1545"/>
    <cellStyle name="Commentaire 8_Feuil1" xfId="1546"/>
    <cellStyle name="Commentaire 9" xfId="1547"/>
    <cellStyle name="Commentaire 9 2" xfId="1548"/>
    <cellStyle name="Commentaire 9 2 2" xfId="1549"/>
    <cellStyle name="Commentaire 9 2 2 2" xfId="1550"/>
    <cellStyle name="Commentaire 9 3" xfId="1551"/>
    <cellStyle name="Commentaire 9 3 2" xfId="1552"/>
    <cellStyle name="Commentaire 9_Feuil1" xfId="1553"/>
    <cellStyle name="controle" xfId="1554"/>
    <cellStyle name="Currency (0.00)" xfId="1555"/>
    <cellStyle name="Currency (0.00) 2" xfId="1556"/>
    <cellStyle name="Currency (0.00) 3" xfId="1557"/>
    <cellStyle name="Currency (0.00)_CAF" xfId="1558"/>
    <cellStyle name="Currency [0]_#6 Temps &amp; Contractors" xfId="1559"/>
    <cellStyle name="Currency [00]" xfId="1560"/>
    <cellStyle name="Currency_#6 Temps &amp; Contractors" xfId="1561"/>
    <cellStyle name="Date Short" xfId="1562"/>
    <cellStyle name="Date Short 2" xfId="1563"/>
    <cellStyle name="decimal" xfId="1564"/>
    <cellStyle name="Description 1" xfId="1565"/>
    <cellStyle name="Description 2" xfId="1566"/>
    <cellStyle name="dont_titre" xfId="1567"/>
    <cellStyle name="double_ligne_fine_gras" xfId="1568"/>
    <cellStyle name="droite" xfId="1569"/>
    <cellStyle name="EnKFF" xfId="1570"/>
    <cellStyle name="EnMFF" xfId="1571"/>
    <cellStyle name="Enter Currency (0)" xfId="1572"/>
    <cellStyle name="Enter Currency (0) 2" xfId="1573"/>
    <cellStyle name="Enter Currency (0) 3" xfId="1574"/>
    <cellStyle name="Enter Currency (0)_CAF" xfId="1575"/>
    <cellStyle name="Enter Currency (2)" xfId="1576"/>
    <cellStyle name="Enter Currency (2) 2" xfId="1577"/>
    <cellStyle name="Enter Currency (2) 3" xfId="1578"/>
    <cellStyle name="Enter Currency (2)_CAF" xfId="1579"/>
    <cellStyle name="Enter Units (0)" xfId="1580"/>
    <cellStyle name="Enter Units (0) 2" xfId="1581"/>
    <cellStyle name="Enter Units (0) 3" xfId="1582"/>
    <cellStyle name="Enter Units (0)_CAF" xfId="1583"/>
    <cellStyle name="Enter Units (1)" xfId="1584"/>
    <cellStyle name="Enter Units (1) 2" xfId="1585"/>
    <cellStyle name="Enter Units (1) 3" xfId="1586"/>
    <cellStyle name="Enter Units (1)_CAF" xfId="1587"/>
    <cellStyle name="Enter Units (2)" xfId="1588"/>
    <cellStyle name="Enter Units (2) 2" xfId="1589"/>
    <cellStyle name="Enter Units (2) 3" xfId="1590"/>
    <cellStyle name="Enter Units (2)_CAF" xfId="1591"/>
    <cellStyle name="entete_conso" xfId="1592"/>
    <cellStyle name="Entrée 2" xfId="1593"/>
    <cellStyle name="Entrée 2 10" xfId="1594"/>
    <cellStyle name="Entrée 2 11" xfId="1595"/>
    <cellStyle name="Entrée 2 2" xfId="1596"/>
    <cellStyle name="Entrée 2 3" xfId="1597"/>
    <cellStyle name="Entrée 2 4" xfId="1598"/>
    <cellStyle name="Entrée 2 5" xfId="1599"/>
    <cellStyle name="Entrée 2 6" xfId="1600"/>
    <cellStyle name="Entrée 2 7" xfId="1601"/>
    <cellStyle name="Entrée 2 8" xfId="1602"/>
    <cellStyle name="Entrée 2 9" xfId="1603"/>
    <cellStyle name="Entrée 2_Feuil1" xfId="1604"/>
    <cellStyle name="Entrée 3" xfId="1605"/>
    <cellStyle name="Eur" xfId="1606"/>
    <cellStyle name="Eur 2" xfId="1607"/>
    <cellStyle name="Eur 3" xfId="1608"/>
    <cellStyle name="Eur_CAF" xfId="1609"/>
    <cellStyle name="Euro" xfId="1610"/>
    <cellStyle name="Euro 10" xfId="1611"/>
    <cellStyle name="Euro 10 2" xfId="1612"/>
    <cellStyle name="Euro 10 2 2" xfId="1613"/>
    <cellStyle name="Euro 10 2 2 2" xfId="1614"/>
    <cellStyle name="Euro 10 3" xfId="1615"/>
    <cellStyle name="Euro 10 3 2" xfId="1616"/>
    <cellStyle name="Euro 10 3 2 2" xfId="1617"/>
    <cellStyle name="Euro 10 4" xfId="1618"/>
    <cellStyle name="Euro 10 4 2" xfId="1619"/>
    <cellStyle name="Euro 10 4 2 2" xfId="1620"/>
    <cellStyle name="Euro 10 5" xfId="1621"/>
    <cellStyle name="Euro 10 5 2" xfId="1622"/>
    <cellStyle name="Euro 10 5 2 2" xfId="1623"/>
    <cellStyle name="Euro 10 6" xfId="1624"/>
    <cellStyle name="Euro 10 6 2" xfId="1625"/>
    <cellStyle name="Euro 11" xfId="1626"/>
    <cellStyle name="Euro 11 2" xfId="1627"/>
    <cellStyle name="Euro 11 2 2" xfId="1628"/>
    <cellStyle name="Euro 12" xfId="1629"/>
    <cellStyle name="Euro 12 2" xfId="1630"/>
    <cellStyle name="Euro 12 2 2" xfId="1631"/>
    <cellStyle name="Euro 13" xfId="1632"/>
    <cellStyle name="Euro 13 2" xfId="1633"/>
    <cellStyle name="Euro 13 2 2" xfId="1634"/>
    <cellStyle name="Euro 13 3" xfId="1635"/>
    <cellStyle name="Euro 14" xfId="1636"/>
    <cellStyle name="Euro 14 2" xfId="1637"/>
    <cellStyle name="Euro 14 2 2" xfId="1638"/>
    <cellStyle name="Euro 15" xfId="1639"/>
    <cellStyle name="Euro 15 2" xfId="1640"/>
    <cellStyle name="Euro 15 2 2" xfId="1641"/>
    <cellStyle name="Euro 16" xfId="1642"/>
    <cellStyle name="Euro 16 2" xfId="1643"/>
    <cellStyle name="Euro 16 2 2" xfId="1644"/>
    <cellStyle name="Euro 17" xfId="1645"/>
    <cellStyle name="Euro 17 2" xfId="1646"/>
    <cellStyle name="Euro 17 2 2" xfId="1647"/>
    <cellStyle name="Euro 18" xfId="1648"/>
    <cellStyle name="Euro 18 2" xfId="1649"/>
    <cellStyle name="Euro 18 2 2" xfId="1650"/>
    <cellStyle name="Euro 19" xfId="1651"/>
    <cellStyle name="Euro 19 2" xfId="1652"/>
    <cellStyle name="Euro 19 2 2" xfId="1653"/>
    <cellStyle name="Euro 2" xfId="1654"/>
    <cellStyle name="Euro 2 2" xfId="1655"/>
    <cellStyle name="Euro 2 2 2" xfId="1656"/>
    <cellStyle name="Euro 2 2 2 2" xfId="1657"/>
    <cellStyle name="Euro 2 2 3" xfId="1658"/>
    <cellStyle name="Euro 2 3" xfId="1659"/>
    <cellStyle name="Euro 2 3 2" xfId="1660"/>
    <cellStyle name="Euro 2 3 2 2" xfId="1661"/>
    <cellStyle name="Euro 2 4" xfId="1662"/>
    <cellStyle name="Euro 2 4 2" xfId="1663"/>
    <cellStyle name="Euro 2 5" xfId="1664"/>
    <cellStyle name="Euro 20" xfId="1665"/>
    <cellStyle name="Euro 20 2" xfId="1666"/>
    <cellStyle name="Euro 20 2 2" xfId="1667"/>
    <cellStyle name="Euro 21" xfId="1668"/>
    <cellStyle name="Euro 21 2" xfId="1669"/>
    <cellStyle name="Euro 21 2 2" xfId="1670"/>
    <cellStyle name="Euro 22" xfId="1671"/>
    <cellStyle name="Euro 22 2" xfId="1672"/>
    <cellStyle name="Euro 22 2 2" xfId="1673"/>
    <cellStyle name="Euro 23" xfId="1674"/>
    <cellStyle name="Euro 23 2" xfId="1675"/>
    <cellStyle name="Euro 23 2 2" xfId="1676"/>
    <cellStyle name="Euro 24" xfId="1677"/>
    <cellStyle name="Euro 24 2" xfId="1678"/>
    <cellStyle name="Euro 24 2 2" xfId="1679"/>
    <cellStyle name="Euro 25" xfId="1680"/>
    <cellStyle name="Euro 25 2" xfId="1681"/>
    <cellStyle name="Euro 25 2 2" xfId="1682"/>
    <cellStyle name="Euro 26" xfId="1683"/>
    <cellStyle name="Euro 26 2" xfId="1684"/>
    <cellStyle name="Euro 26 2 2" xfId="1685"/>
    <cellStyle name="Euro 27" xfId="1686"/>
    <cellStyle name="Euro 27 2" xfId="1687"/>
    <cellStyle name="Euro 27 2 2" xfId="1688"/>
    <cellStyle name="Euro 28" xfId="1689"/>
    <cellStyle name="Euro 28 2" xfId="1690"/>
    <cellStyle name="Euro 28 2 2" xfId="1691"/>
    <cellStyle name="Euro 29" xfId="1692"/>
    <cellStyle name="Euro 29 2" xfId="1693"/>
    <cellStyle name="Euro 29 2 2" xfId="1694"/>
    <cellStyle name="Euro 3" xfId="1695"/>
    <cellStyle name="Euro 3 2" xfId="1696"/>
    <cellStyle name="Euro 3 2 2" xfId="1697"/>
    <cellStyle name="Euro 30" xfId="1698"/>
    <cellStyle name="Euro 30 2" xfId="1699"/>
    <cellStyle name="Euro 30 2 2" xfId="1700"/>
    <cellStyle name="Euro 30 2 2 2" xfId="1701"/>
    <cellStyle name="Euro 30 3" xfId="1702"/>
    <cellStyle name="Euro 30 3 2" xfId="1703"/>
    <cellStyle name="Euro 31" xfId="1704"/>
    <cellStyle name="Euro 31 2" xfId="1705"/>
    <cellStyle name="Euro 31 2 2" xfId="1706"/>
    <cellStyle name="Euro 31 2 2 2" xfId="1707"/>
    <cellStyle name="Euro 31 3" xfId="1708"/>
    <cellStyle name="Euro 31 3 2" xfId="1709"/>
    <cellStyle name="Euro 32" xfId="1710"/>
    <cellStyle name="Euro 32 2" xfId="1711"/>
    <cellStyle name="Euro 32 2 2" xfId="1712"/>
    <cellStyle name="Euro 33" xfId="1713"/>
    <cellStyle name="Euro 33 2" xfId="1714"/>
    <cellStyle name="Euro 33 2 2" xfId="1715"/>
    <cellStyle name="Euro 34" xfId="1716"/>
    <cellStyle name="Euro 34 2" xfId="1717"/>
    <cellStyle name="Euro 34 2 2" xfId="1718"/>
    <cellStyle name="Euro 35" xfId="1719"/>
    <cellStyle name="Euro 35 2" xfId="1720"/>
    <cellStyle name="Euro 35 2 2" xfId="1721"/>
    <cellStyle name="Euro 35 2 2 2" xfId="1722"/>
    <cellStyle name="Euro 35 3" xfId="1723"/>
    <cellStyle name="Euro 35 3 2" xfId="1724"/>
    <cellStyle name="Euro 36" xfId="1725"/>
    <cellStyle name="Euro 36 2" xfId="1726"/>
    <cellStyle name="Euro 36 2 2" xfId="1727"/>
    <cellStyle name="Euro 37" xfId="1728"/>
    <cellStyle name="Euro 37 2" xfId="1729"/>
    <cellStyle name="Euro 37 2 2" xfId="1730"/>
    <cellStyle name="Euro 38" xfId="1731"/>
    <cellStyle name="Euro 38 2" xfId="1732"/>
    <cellStyle name="Euro 38 2 2" xfId="1733"/>
    <cellStyle name="Euro 39" xfId="1734"/>
    <cellStyle name="Euro 39 2" xfId="1735"/>
    <cellStyle name="Euro 39 2 2" xfId="1736"/>
    <cellStyle name="Euro 4" xfId="1737"/>
    <cellStyle name="Euro 4 2" xfId="1738"/>
    <cellStyle name="Euro 4 2 2" xfId="1739"/>
    <cellStyle name="Euro 40" xfId="1740"/>
    <cellStyle name="Euro 40 2" xfId="1741"/>
    <cellStyle name="Euro 40 2 2" xfId="1742"/>
    <cellStyle name="Euro 41" xfId="1743"/>
    <cellStyle name="Euro 41 2" xfId="1744"/>
    <cellStyle name="Euro 41 2 2" xfId="1745"/>
    <cellStyle name="Euro 41 2 2 2" xfId="1746"/>
    <cellStyle name="Euro 41 3" xfId="1747"/>
    <cellStyle name="Euro 41 3 2" xfId="1748"/>
    <cellStyle name="Euro 42" xfId="1749"/>
    <cellStyle name="Euro 42 2" xfId="1750"/>
    <cellStyle name="Euro 42 2 2" xfId="1751"/>
    <cellStyle name="Euro 42 2 2 2" xfId="1752"/>
    <cellStyle name="Euro 42 3" xfId="1753"/>
    <cellStyle name="Euro 42 3 2" xfId="1754"/>
    <cellStyle name="Euro 43" xfId="1755"/>
    <cellStyle name="Euro 43 2" xfId="1756"/>
    <cellStyle name="Euro 43 2 2" xfId="1757"/>
    <cellStyle name="Euro 43 2 2 2" xfId="1758"/>
    <cellStyle name="Euro 43 3" xfId="1759"/>
    <cellStyle name="Euro 43 3 2" xfId="1760"/>
    <cellStyle name="Euro 44" xfId="1761"/>
    <cellStyle name="Euro 44 2" xfId="1762"/>
    <cellStyle name="Euro 44 2 2" xfId="1763"/>
    <cellStyle name="Euro 44 2 2 2" xfId="1764"/>
    <cellStyle name="Euro 44 3" xfId="1765"/>
    <cellStyle name="Euro 44 3 2" xfId="1766"/>
    <cellStyle name="Euro 45" xfId="1767"/>
    <cellStyle name="Euro 45 2" xfId="1768"/>
    <cellStyle name="Euro 45 2 2" xfId="1769"/>
    <cellStyle name="Euro 45 2 2 2" xfId="1770"/>
    <cellStyle name="Euro 45 3" xfId="1771"/>
    <cellStyle name="Euro 45 3 2" xfId="1772"/>
    <cellStyle name="Euro 46" xfId="1773"/>
    <cellStyle name="Euro 46 2" xfId="1774"/>
    <cellStyle name="Euro 46 2 2" xfId="1775"/>
    <cellStyle name="Euro 46 2 2 2" xfId="1776"/>
    <cellStyle name="Euro 46 3" xfId="1777"/>
    <cellStyle name="Euro 46 3 2" xfId="1778"/>
    <cellStyle name="Euro 46 3 2 2" xfId="1779"/>
    <cellStyle name="Euro 46 4" xfId="1780"/>
    <cellStyle name="Euro 46 4 2" xfId="1781"/>
    <cellStyle name="Euro 47" xfId="1782"/>
    <cellStyle name="Euro 47 2" xfId="1783"/>
    <cellStyle name="Euro 47 2 2" xfId="1784"/>
    <cellStyle name="Euro 48" xfId="1785"/>
    <cellStyle name="Euro 48 2" xfId="1786"/>
    <cellStyle name="Euro 48 2 2" xfId="1787"/>
    <cellStyle name="Euro 49" xfId="1788"/>
    <cellStyle name="Euro 49 2" xfId="1789"/>
    <cellStyle name="Euro 49 2 2" xfId="1790"/>
    <cellStyle name="Euro 5" xfId="1791"/>
    <cellStyle name="Euro 5 2" xfId="1792"/>
    <cellStyle name="Euro 5 2 2" xfId="1793"/>
    <cellStyle name="Euro 50" xfId="1794"/>
    <cellStyle name="Euro 50 2" xfId="1795"/>
    <cellStyle name="Euro 51" xfId="1796"/>
    <cellStyle name="Euro 6" xfId="1797"/>
    <cellStyle name="Euro 6 10" xfId="1798"/>
    <cellStyle name="Euro 6 10 2" xfId="1799"/>
    <cellStyle name="Euro 6 10 2 2" xfId="1800"/>
    <cellStyle name="Euro 6 11" xfId="1801"/>
    <cellStyle name="Euro 6 11 2" xfId="1802"/>
    <cellStyle name="Euro 6 11 2 2" xfId="1803"/>
    <cellStyle name="Euro 6 12" xfId="1804"/>
    <cellStyle name="Euro 6 12 2" xfId="1805"/>
    <cellStyle name="Euro 6 2" xfId="1806"/>
    <cellStyle name="Euro 6 2 2" xfId="1807"/>
    <cellStyle name="Euro 6 2 2 2" xfId="1808"/>
    <cellStyle name="Euro 6 3" xfId="1809"/>
    <cellStyle name="Euro 6 3 2" xfId="1810"/>
    <cellStyle name="Euro 6 3 2 2" xfId="1811"/>
    <cellStyle name="Euro 6 4" xfId="1812"/>
    <cellStyle name="Euro 6 4 2" xfId="1813"/>
    <cellStyle name="Euro 6 4 2 2" xfId="1814"/>
    <cellStyle name="Euro 6 5" xfId="1815"/>
    <cellStyle name="Euro 6 5 2" xfId="1816"/>
    <cellStyle name="Euro 6 5 2 2" xfId="1817"/>
    <cellStyle name="Euro 6 6" xfId="1818"/>
    <cellStyle name="Euro 6 6 2" xfId="1819"/>
    <cellStyle name="Euro 6 6 2 2" xfId="1820"/>
    <cellStyle name="Euro 6 7" xfId="1821"/>
    <cellStyle name="Euro 6 7 2" xfId="1822"/>
    <cellStyle name="Euro 6 7 2 2" xfId="1823"/>
    <cellStyle name="Euro 6 8" xfId="1824"/>
    <cellStyle name="Euro 6 8 2" xfId="1825"/>
    <cellStyle name="Euro 6 8 2 2" xfId="1826"/>
    <cellStyle name="Euro 6 9" xfId="1827"/>
    <cellStyle name="Euro 6 9 2" xfId="1828"/>
    <cellStyle name="Euro 6 9 2 2" xfId="1829"/>
    <cellStyle name="Euro 7" xfId="1830"/>
    <cellStyle name="Euro 7 2" xfId="1831"/>
    <cellStyle name="Euro 7 2 2" xfId="1832"/>
    <cellStyle name="Euro 8" xfId="1833"/>
    <cellStyle name="Euro 8 2" xfId="1834"/>
    <cellStyle name="Euro 8 2 2" xfId="1835"/>
    <cellStyle name="Euro 9" xfId="1836"/>
    <cellStyle name="Euro 9 2" xfId="1837"/>
    <cellStyle name="Euro 9 2 2" xfId="1838"/>
    <cellStyle name="Euro 9 2 2 2" xfId="1839"/>
    <cellStyle name="Euro 9 3" xfId="1840"/>
    <cellStyle name="Euro 9 3 2" xfId="1841"/>
    <cellStyle name="Euro 9 3 2 2" xfId="1842"/>
    <cellStyle name="Euro 9 4" xfId="1843"/>
    <cellStyle name="Euro 9 4 2" xfId="1844"/>
    <cellStyle name="Euro 9 4 2 2" xfId="1845"/>
    <cellStyle name="Euro 9 5" xfId="1846"/>
    <cellStyle name="Euro 9 5 2" xfId="1847"/>
    <cellStyle name="Euro 9 5 2 2" xfId="1848"/>
    <cellStyle name="Euro 9 6" xfId="1849"/>
    <cellStyle name="Euro 9 6 2" xfId="1850"/>
    <cellStyle name="Euro_Bridge" xfId="1851"/>
    <cellStyle name="Explanatory Text" xfId="1852"/>
    <cellStyle name="EY%colcalc" xfId="1853"/>
    <cellStyle name="EY%colcalc 2" xfId="1854"/>
    <cellStyle name="EY%colcalc 3" xfId="1855"/>
    <cellStyle name="EY%colcalc_CAF" xfId="1856"/>
    <cellStyle name="EY%input" xfId="1857"/>
    <cellStyle name="EY%input 2" xfId="1858"/>
    <cellStyle name="EY%input 3" xfId="1859"/>
    <cellStyle name="EY%input_CAF" xfId="1860"/>
    <cellStyle name="EY%rowcalc" xfId="1861"/>
    <cellStyle name="EY%rowcalc 2" xfId="1862"/>
    <cellStyle name="EY%rowcalc 3" xfId="1863"/>
    <cellStyle name="EY%rowcalc_CAF" xfId="1864"/>
    <cellStyle name="EY0dp" xfId="1865"/>
    <cellStyle name="EY0dp 2" xfId="1866"/>
    <cellStyle name="EY0dp 3" xfId="1867"/>
    <cellStyle name="EY0dp_CAF" xfId="1868"/>
    <cellStyle name="EY1dp" xfId="1869"/>
    <cellStyle name="EY1dp 2" xfId="1870"/>
    <cellStyle name="EY1dp 3" xfId="1871"/>
    <cellStyle name="EY1dp_CAF" xfId="1872"/>
    <cellStyle name="EY2dp" xfId="1873"/>
    <cellStyle name="EY2dp 2" xfId="1874"/>
    <cellStyle name="EY2dp 3" xfId="1875"/>
    <cellStyle name="EY2dp_CAF" xfId="1876"/>
    <cellStyle name="EY3dp" xfId="1877"/>
    <cellStyle name="EY3dp 2" xfId="1878"/>
    <cellStyle name="EY3dp 3" xfId="1879"/>
    <cellStyle name="EY3dp_CAF" xfId="1880"/>
    <cellStyle name="EYColumnHeading" xfId="1881"/>
    <cellStyle name="EYColumnHeading 2" xfId="1882"/>
    <cellStyle name="EYColumnHeading 3" xfId="1883"/>
    <cellStyle name="EYColumnHeading_CAF" xfId="1884"/>
    <cellStyle name="EYHeading1" xfId="1885"/>
    <cellStyle name="EYHeading1 2" xfId="1886"/>
    <cellStyle name="EYHeading1 3" xfId="1887"/>
    <cellStyle name="EYHeading1_CAF" xfId="1888"/>
    <cellStyle name="EYheading2" xfId="1889"/>
    <cellStyle name="EYheading2 2" xfId="1890"/>
    <cellStyle name="EYheading2 3" xfId="1891"/>
    <cellStyle name="EYheading2_CAF" xfId="1892"/>
    <cellStyle name="EYheading3" xfId="1893"/>
    <cellStyle name="EYheading3 2" xfId="1894"/>
    <cellStyle name="EYheading3 3" xfId="1895"/>
    <cellStyle name="EYheading3_CAF" xfId="1896"/>
    <cellStyle name="EYnumber" xfId="1897"/>
    <cellStyle name="EYnumber 2" xfId="1898"/>
    <cellStyle name="EYnumber 3" xfId="1899"/>
    <cellStyle name="EYnumber_CAF" xfId="1900"/>
    <cellStyle name="EYSheetHeader1" xfId="1901"/>
    <cellStyle name="EYSheetHeader1 2" xfId="1902"/>
    <cellStyle name="EYSheetHeader1 3" xfId="1903"/>
    <cellStyle name="EYSheetHeader1_CAF" xfId="1904"/>
    <cellStyle name="EYtext" xfId="1905"/>
    <cellStyle name="EYtext 2" xfId="1906"/>
    <cellStyle name="EYtext 3" xfId="1907"/>
    <cellStyle name="EYtext_CAF" xfId="1908"/>
    <cellStyle name="flash" xfId="1909"/>
    <cellStyle name="Followed Hyperlink" xfId="1910"/>
    <cellStyle name="Followed Hyperlink 2" xfId="1911"/>
    <cellStyle name="Followed Hyperlink 2 2" xfId="1912"/>
    <cellStyle name="Followed Hyperlink 2_Analyse" xfId="1913"/>
    <cellStyle name="Followed Hyperlink_CAF et CFL données" xfId="1914"/>
    <cellStyle name="Formula 2" xfId="1915"/>
    <cellStyle name="Formula 3" xfId="1916"/>
    <cellStyle name="Formula 4" xfId="1917"/>
    <cellStyle name="Formula 5" xfId="1918"/>
    <cellStyle name="Good" xfId="1919"/>
    <cellStyle name="gras" xfId="1920"/>
    <cellStyle name="Grey" xfId="1921"/>
    <cellStyle name="Grey 2" xfId="1922"/>
    <cellStyle name="Header1" xfId="1923"/>
    <cellStyle name="Header2" xfId="1924"/>
    <cellStyle name="Heading 1" xfId="1925"/>
    <cellStyle name="Heading 2" xfId="1926"/>
    <cellStyle name="Heading 3" xfId="1927"/>
    <cellStyle name="Heading 4" xfId="1928"/>
    <cellStyle name="Hipervínculo" xfId="1929"/>
    <cellStyle name="Hipervínculo 2" xfId="1930"/>
    <cellStyle name="Hipervínculo 3" xfId="1931"/>
    <cellStyle name="Hipervínculo_CAF" xfId="1932"/>
    <cellStyle name="Hyperlink" xfId="1933"/>
    <cellStyle name="Hyperlink 2" xfId="1934"/>
    <cellStyle name="Hyperlink 2 2" xfId="1935"/>
    <cellStyle name="Hyperlink 2_Analyse" xfId="1936"/>
    <cellStyle name="Hyperlink_CAF et CFL données" xfId="1937"/>
    <cellStyle name="icomag" xfId="1938"/>
    <cellStyle name="InKunit" xfId="1939"/>
    <cellStyle name="Input" xfId="1940"/>
    <cellStyle name="Input [yellow]" xfId="1941"/>
    <cellStyle name="Insatisfaisant 2" xfId="1942"/>
    <cellStyle name="Insatisfaisant 2 10" xfId="1943"/>
    <cellStyle name="Insatisfaisant 2 11" xfId="1944"/>
    <cellStyle name="Insatisfaisant 2 2" xfId="1945"/>
    <cellStyle name="Insatisfaisant 2 3" xfId="1946"/>
    <cellStyle name="Insatisfaisant 2 4" xfId="1947"/>
    <cellStyle name="Insatisfaisant 2 5" xfId="1948"/>
    <cellStyle name="Insatisfaisant 2 6" xfId="1949"/>
    <cellStyle name="Insatisfaisant 2 7" xfId="1950"/>
    <cellStyle name="Insatisfaisant 2 8" xfId="1951"/>
    <cellStyle name="Insatisfaisant 2 9" xfId="1952"/>
    <cellStyle name="Insatisfaisant 3" xfId="1953"/>
    <cellStyle name="KFF" xfId="1954"/>
    <cellStyle name="KFF 10" xfId="1955"/>
    <cellStyle name="KFF 10 2" xfId="1956"/>
    <cellStyle name="KFF 10 2 2" xfId="1957"/>
    <cellStyle name="KFF 11" xfId="1958"/>
    <cellStyle name="KFF 11 2" xfId="1959"/>
    <cellStyle name="KFF 11 2 2" xfId="1960"/>
    <cellStyle name="KFF 12" xfId="1961"/>
    <cellStyle name="KFF 12 2" xfId="1962"/>
    <cellStyle name="KFF 12 2 2" xfId="1963"/>
    <cellStyle name="KFF 13" xfId="1964"/>
    <cellStyle name="KFF 13 2" xfId="1965"/>
    <cellStyle name="KFF 13 2 2" xfId="1966"/>
    <cellStyle name="KFF 14" xfId="1967"/>
    <cellStyle name="KFF 14 2" xfId="1968"/>
    <cellStyle name="KFF 14 2 2" xfId="1969"/>
    <cellStyle name="KFF 15" xfId="1970"/>
    <cellStyle name="KFF 15 2" xfId="1971"/>
    <cellStyle name="KFF 15 2 2" xfId="1972"/>
    <cellStyle name="KFF 16" xfId="1973"/>
    <cellStyle name="KFF 16 2" xfId="1974"/>
    <cellStyle name="KFF 16 2 2" xfId="1975"/>
    <cellStyle name="KFF 17" xfId="1976"/>
    <cellStyle name="KFF 17 2" xfId="1977"/>
    <cellStyle name="KFF 17 2 2" xfId="1978"/>
    <cellStyle name="KFF 18" xfId="1979"/>
    <cellStyle name="KFF 18 2" xfId="1980"/>
    <cellStyle name="KFF 18 2 2" xfId="1981"/>
    <cellStyle name="KFF 19" xfId="1982"/>
    <cellStyle name="KFF 19 2" xfId="1983"/>
    <cellStyle name="KFF 19 2 2" xfId="1984"/>
    <cellStyle name="KFF 2" xfId="1985"/>
    <cellStyle name="KFF 2 2" xfId="1986"/>
    <cellStyle name="KFF 2 2 2" xfId="1987"/>
    <cellStyle name="KFF 20" xfId="1988"/>
    <cellStyle name="KFF 20 2" xfId="1989"/>
    <cellStyle name="KFF 20 2 2" xfId="1990"/>
    <cellStyle name="KFF 21" xfId="1991"/>
    <cellStyle name="KFF 21 2" xfId="1992"/>
    <cellStyle name="KFF 21 2 2" xfId="1993"/>
    <cellStyle name="KFF 22" xfId="1994"/>
    <cellStyle name="KFF 22 2" xfId="1995"/>
    <cellStyle name="KFF 22 2 2" xfId="1996"/>
    <cellStyle name="KFF 23" xfId="1997"/>
    <cellStyle name="KFF 23 2" xfId="1998"/>
    <cellStyle name="KFF 23 2 2" xfId="1999"/>
    <cellStyle name="KFF 24" xfId="2000"/>
    <cellStyle name="KFF 24 2" xfId="2001"/>
    <cellStyle name="KFF 24 2 2" xfId="2002"/>
    <cellStyle name="KFF 25" xfId="2003"/>
    <cellStyle name="KFF 25 2" xfId="2004"/>
    <cellStyle name="KFF 25 2 2" xfId="2005"/>
    <cellStyle name="KFF 26" xfId="2006"/>
    <cellStyle name="KFF 26 2" xfId="2007"/>
    <cellStyle name="KFF 26 2 2" xfId="2008"/>
    <cellStyle name="KFF 27" xfId="2009"/>
    <cellStyle name="KFF 27 2" xfId="2010"/>
    <cellStyle name="KFF 27 2 2" xfId="2011"/>
    <cellStyle name="KFF 27 2 2 2" xfId="2012"/>
    <cellStyle name="KFF 27 3" xfId="2013"/>
    <cellStyle name="KFF 27 3 2" xfId="2014"/>
    <cellStyle name="KFF 28" xfId="2015"/>
    <cellStyle name="KFF 28 2" xfId="2016"/>
    <cellStyle name="KFF 28 2 2" xfId="2017"/>
    <cellStyle name="KFF 29" xfId="2018"/>
    <cellStyle name="KFF 29 2" xfId="2019"/>
    <cellStyle name="KFF 29 2 2" xfId="2020"/>
    <cellStyle name="KFF 3" xfId="2021"/>
    <cellStyle name="KFF 3 2" xfId="2022"/>
    <cellStyle name="KFF 3 2 2" xfId="2023"/>
    <cellStyle name="KFF 30" xfId="2024"/>
    <cellStyle name="KFF 30 2" xfId="2025"/>
    <cellStyle name="KFF 30 2 2" xfId="2026"/>
    <cellStyle name="KFF 31" xfId="2027"/>
    <cellStyle name="KFF 31 2" xfId="2028"/>
    <cellStyle name="KFF 31 2 2" xfId="2029"/>
    <cellStyle name="KFF 31 2 2 2" xfId="2030"/>
    <cellStyle name="KFF 31 3" xfId="2031"/>
    <cellStyle name="KFF 31 3 2" xfId="2032"/>
    <cellStyle name="KFF 32" xfId="2033"/>
    <cellStyle name="KFF 32 2" xfId="2034"/>
    <cellStyle name="KFF 32 2 2" xfId="2035"/>
    <cellStyle name="KFF 33" xfId="2036"/>
    <cellStyle name="KFF 33 2" xfId="2037"/>
    <cellStyle name="KFF 33 2 2" xfId="2038"/>
    <cellStyle name="KFF 34" xfId="2039"/>
    <cellStyle name="KFF 34 2" xfId="2040"/>
    <cellStyle name="KFF 4" xfId="2041"/>
    <cellStyle name="KFF 4 2" xfId="2042"/>
    <cellStyle name="KFF 4 2 2" xfId="2043"/>
    <cellStyle name="KFF 5" xfId="2044"/>
    <cellStyle name="KFF 5 2" xfId="2045"/>
    <cellStyle name="KFF 5 2 2" xfId="2046"/>
    <cellStyle name="KFF 6" xfId="2047"/>
    <cellStyle name="KFF 6 2" xfId="2048"/>
    <cellStyle name="KFF 6 2 2" xfId="2049"/>
    <cellStyle name="KFF 7" xfId="2050"/>
    <cellStyle name="KFF 7 2" xfId="2051"/>
    <cellStyle name="KFF 7 2 2" xfId="2052"/>
    <cellStyle name="KFF 8" xfId="2053"/>
    <cellStyle name="KFF 8 2" xfId="2054"/>
    <cellStyle name="KFF 8 2 2" xfId="2055"/>
    <cellStyle name="KFF 9" xfId="2056"/>
    <cellStyle name="KFF 9 2" xfId="2057"/>
    <cellStyle name="KFF 9 2 2" xfId="2058"/>
    <cellStyle name="KFF 9 3" xfId="2059"/>
    <cellStyle name="KPMG Heading 1" xfId="2060"/>
    <cellStyle name="KPMG Heading 1 2" xfId="2061"/>
    <cellStyle name="KPMG Heading 2" xfId="2062"/>
    <cellStyle name="KPMG Heading 2 2" xfId="2063"/>
    <cellStyle name="KPMG Heading 3" xfId="2064"/>
    <cellStyle name="KPMG Heading 3 2" xfId="2065"/>
    <cellStyle name="KPMG Heading 4" xfId="2066"/>
    <cellStyle name="KPMG Heading 4 2" xfId="2067"/>
    <cellStyle name="KPMG Normal" xfId="2068"/>
    <cellStyle name="KPMG Normal Text" xfId="2069"/>
    <cellStyle name="libellé" xfId="2070"/>
    <cellStyle name="libellé 2" xfId="2071"/>
    <cellStyle name="libellé_Analyse" xfId="2072"/>
    <cellStyle name="lien" xfId="2073"/>
    <cellStyle name="lien 2" xfId="2074"/>
    <cellStyle name="Lien hypertexte 2" xfId="2075"/>
    <cellStyle name="Lien hypertexte 2 10" xfId="2076"/>
    <cellStyle name="Lien hypertexte 2 11" xfId="2077"/>
    <cellStyle name="Lien hypertexte 2 12" xfId="2078"/>
    <cellStyle name="Lien hypertexte 2 13" xfId="2079"/>
    <cellStyle name="Lien hypertexte 2 14" xfId="2080"/>
    <cellStyle name="Lien hypertexte 2 15" xfId="2081"/>
    <cellStyle name="Lien hypertexte 2 16" xfId="2082"/>
    <cellStyle name="Lien hypertexte 2 17" xfId="2083"/>
    <cellStyle name="Lien hypertexte 2 18" xfId="2084"/>
    <cellStyle name="Lien hypertexte 2 19" xfId="2085"/>
    <cellStyle name="Lien hypertexte 2 2" xfId="2086"/>
    <cellStyle name="Lien hypertexte 2 20" xfId="2087"/>
    <cellStyle name="Lien hypertexte 2 21" xfId="2088"/>
    <cellStyle name="Lien hypertexte 2 22" xfId="2089"/>
    <cellStyle name="Lien hypertexte 2 23" xfId="2090"/>
    <cellStyle name="Lien hypertexte 2 24" xfId="2091"/>
    <cellStyle name="Lien hypertexte 2 25" xfId="2092"/>
    <cellStyle name="Lien hypertexte 2 26" xfId="2093"/>
    <cellStyle name="Lien hypertexte 2 27" xfId="2094"/>
    <cellStyle name="Lien hypertexte 2 28" xfId="2095"/>
    <cellStyle name="Lien hypertexte 2 29" xfId="2096"/>
    <cellStyle name="Lien hypertexte 2 3" xfId="2097"/>
    <cellStyle name="Lien hypertexte 2 30" xfId="2098"/>
    <cellStyle name="Lien hypertexte 2 31" xfId="2099"/>
    <cellStyle name="Lien hypertexte 2 32" xfId="2100"/>
    <cellStyle name="Lien hypertexte 2 33" xfId="2101"/>
    <cellStyle name="Lien hypertexte 2 4" xfId="2102"/>
    <cellStyle name="Lien hypertexte 2 5" xfId="2103"/>
    <cellStyle name="Lien hypertexte 2 6" xfId="2104"/>
    <cellStyle name="Lien hypertexte 2 7" xfId="2105"/>
    <cellStyle name="Lien hypertexte 2 8" xfId="2106"/>
    <cellStyle name="Lien hypertexte 2 9" xfId="2107"/>
    <cellStyle name="Lien hypertexte 2_Analyse" xfId="2108"/>
    <cellStyle name="Lien hypertexte 3" xfId="2109"/>
    <cellStyle name="Lien hypertexte 3 10" xfId="2110"/>
    <cellStyle name="Lien hypertexte 3 11" xfId="2111"/>
    <cellStyle name="Lien hypertexte 3 12" xfId="2112"/>
    <cellStyle name="Lien hypertexte 3 13" xfId="2113"/>
    <cellStyle name="Lien hypertexte 3 14" xfId="2114"/>
    <cellStyle name="Lien hypertexte 3 15" xfId="2115"/>
    <cellStyle name="Lien hypertexte 3 16" xfId="2116"/>
    <cellStyle name="Lien hypertexte 3 17" xfId="2117"/>
    <cellStyle name="Lien hypertexte 3 18" xfId="2118"/>
    <cellStyle name="Lien hypertexte 3 19" xfId="2119"/>
    <cellStyle name="Lien hypertexte 3 2" xfId="2120"/>
    <cellStyle name="Lien hypertexte 3 20" xfId="2121"/>
    <cellStyle name="Lien hypertexte 3 21" xfId="2122"/>
    <cellStyle name="Lien hypertexte 3 22" xfId="2123"/>
    <cellStyle name="Lien hypertexte 3 23" xfId="2124"/>
    <cellStyle name="Lien hypertexte 3 24" xfId="2125"/>
    <cellStyle name="Lien hypertexte 3 25" xfId="2126"/>
    <cellStyle name="Lien hypertexte 3 26" xfId="2127"/>
    <cellStyle name="Lien hypertexte 3 27" xfId="2128"/>
    <cellStyle name="Lien hypertexte 3 28" xfId="2129"/>
    <cellStyle name="Lien hypertexte 3 29" xfId="2130"/>
    <cellStyle name="Lien hypertexte 3 3" xfId="2131"/>
    <cellStyle name="Lien hypertexte 3 30" xfId="2132"/>
    <cellStyle name="Lien hypertexte 3 31" xfId="2133"/>
    <cellStyle name="Lien hypertexte 3 32" xfId="2134"/>
    <cellStyle name="Lien hypertexte 3 33" xfId="2135"/>
    <cellStyle name="Lien hypertexte 3 4" xfId="2136"/>
    <cellStyle name="Lien hypertexte 3 5" xfId="2137"/>
    <cellStyle name="Lien hypertexte 3 6" xfId="2138"/>
    <cellStyle name="Lien hypertexte 3 7" xfId="2139"/>
    <cellStyle name="Lien hypertexte 3 8" xfId="2140"/>
    <cellStyle name="Lien hypertexte 3 9" xfId="2141"/>
    <cellStyle name="Lien hypertexte 3_Analyse" xfId="2142"/>
    <cellStyle name="Ligne détail" xfId="2143"/>
    <cellStyle name="Ligne détail 2" xfId="2144"/>
    <cellStyle name="Ligne détail 2 2" xfId="2145"/>
    <cellStyle name="Ligne détail 2_Analyse" xfId="2146"/>
    <cellStyle name="Ligne détail_CAF et CFL données" xfId="2147"/>
    <cellStyle name="ligne_bas_fine" xfId="2148"/>
    <cellStyle name="Link Currency (0)" xfId="2149"/>
    <cellStyle name="Link Currency (0) 2" xfId="2150"/>
    <cellStyle name="Link Currency (0) 3" xfId="2151"/>
    <cellStyle name="Link Currency (0)_CAF" xfId="2152"/>
    <cellStyle name="Link Currency (2)" xfId="2153"/>
    <cellStyle name="Link Currency (2) 2" xfId="2154"/>
    <cellStyle name="Link Currency (2) 3" xfId="2155"/>
    <cellStyle name="Link Currency (2)_CAF" xfId="2156"/>
    <cellStyle name="Link Units (0)" xfId="2157"/>
    <cellStyle name="Link Units (0) 2" xfId="2158"/>
    <cellStyle name="Link Units (0) 3" xfId="2159"/>
    <cellStyle name="Link Units (0)_CAF" xfId="2160"/>
    <cellStyle name="Link Units (1)" xfId="2161"/>
    <cellStyle name="Link Units (1) 2" xfId="2162"/>
    <cellStyle name="Link Units (1) 3" xfId="2163"/>
    <cellStyle name="Link Units (1)_CAF" xfId="2164"/>
    <cellStyle name="Link Units (2)" xfId="2165"/>
    <cellStyle name="Link Units (2) 2" xfId="2166"/>
    <cellStyle name="Link Units (2) 3" xfId="2167"/>
    <cellStyle name="Link Units (2)_CAF" xfId="2168"/>
    <cellStyle name="Linked Cell" xfId="2169"/>
    <cellStyle name="MEV1" xfId="2170"/>
    <cellStyle name="MEV1 2" xfId="2171"/>
    <cellStyle name="MEV1 2 2" xfId="2172"/>
    <cellStyle name="MEV1 2_Analyse" xfId="2173"/>
    <cellStyle name="MEV1_CAF et CFL données" xfId="2174"/>
    <cellStyle name="MEV2" xfId="2175"/>
    <cellStyle name="MEV2 2" xfId="2176"/>
    <cellStyle name="MEV2 2 2" xfId="2177"/>
    <cellStyle name="MEV2 2_Analyse" xfId="2178"/>
    <cellStyle name="MEV2_CAF et CFL données" xfId="2179"/>
    <cellStyle name="MEV3" xfId="2180"/>
    <cellStyle name="MEV3 2" xfId="2181"/>
    <cellStyle name="MEV3 2 2" xfId="2182"/>
    <cellStyle name="MEV3 2_Analyse" xfId="2183"/>
    <cellStyle name="MEV3_CAF et CFL données" xfId="2184"/>
    <cellStyle name="MEV4" xfId="2185"/>
    <cellStyle name="MEV4 10" xfId="2186"/>
    <cellStyle name="MEV4 10 2" xfId="2187"/>
    <cellStyle name="MEV4 10 2 2" xfId="2188"/>
    <cellStyle name="MEV4 11" xfId="2189"/>
    <cellStyle name="MEV4 11 2" xfId="2190"/>
    <cellStyle name="MEV4 11 2 2" xfId="2191"/>
    <cellStyle name="MEV4 12" xfId="2192"/>
    <cellStyle name="MEV4 12 2" xfId="2193"/>
    <cellStyle name="MEV4 12 2 2" xfId="2194"/>
    <cellStyle name="MEV4 13" xfId="2195"/>
    <cellStyle name="MEV4 13 2" xfId="2196"/>
    <cellStyle name="MEV4 13 2 2" xfId="2197"/>
    <cellStyle name="MEV4 14" xfId="2198"/>
    <cellStyle name="MEV4 14 2" xfId="2199"/>
    <cellStyle name="MEV4 14 2 2" xfId="2200"/>
    <cellStyle name="MEV4 15" xfId="2201"/>
    <cellStyle name="MEV4 15 2" xfId="2202"/>
    <cellStyle name="MEV4 15 2 2" xfId="2203"/>
    <cellStyle name="MEV4 16" xfId="2204"/>
    <cellStyle name="MEV4 16 2" xfId="2205"/>
    <cellStyle name="MEV4 16 2 2" xfId="2206"/>
    <cellStyle name="MEV4 17" xfId="2207"/>
    <cellStyle name="MEV4 17 2" xfId="2208"/>
    <cellStyle name="MEV4 17 2 2" xfId="2209"/>
    <cellStyle name="MEV4 18" xfId="2210"/>
    <cellStyle name="MEV4 18 2" xfId="2211"/>
    <cellStyle name="MEV4 18 2 2" xfId="2212"/>
    <cellStyle name="MEV4 19" xfId="2213"/>
    <cellStyle name="MEV4 19 2" xfId="2214"/>
    <cellStyle name="MEV4 19 2 2" xfId="2215"/>
    <cellStyle name="MEV4 2" xfId="2216"/>
    <cellStyle name="MEV4 2 10" xfId="2217"/>
    <cellStyle name="MEV4 2 10 2" xfId="2218"/>
    <cellStyle name="MEV4 2 10 2 2" xfId="2219"/>
    <cellStyle name="MEV4 2 11" xfId="2220"/>
    <cellStyle name="MEV4 2 11 2" xfId="2221"/>
    <cellStyle name="MEV4 2 11 2 2" xfId="2222"/>
    <cellStyle name="MEV4 2 12" xfId="2223"/>
    <cellStyle name="MEV4 2 12 2" xfId="2224"/>
    <cellStyle name="MEV4 2 12 2 2" xfId="2225"/>
    <cellStyle name="MEV4 2 13" xfId="2226"/>
    <cellStyle name="MEV4 2 13 2" xfId="2227"/>
    <cellStyle name="MEV4 2 2" xfId="2228"/>
    <cellStyle name="MEV4 2 2 2" xfId="2229"/>
    <cellStyle name="MEV4 2 2 2 2" xfId="2230"/>
    <cellStyle name="MEV4 2 3" xfId="2231"/>
    <cellStyle name="MEV4 2 3 2" xfId="2232"/>
    <cellStyle name="MEV4 2 3 2 2" xfId="2233"/>
    <cellStyle name="MEV4 2 4" xfId="2234"/>
    <cellStyle name="MEV4 2 4 2" xfId="2235"/>
    <cellStyle name="MEV4 2 4 2 2" xfId="2236"/>
    <cellStyle name="MEV4 2 5" xfId="2237"/>
    <cellStyle name="MEV4 2 5 2" xfId="2238"/>
    <cellStyle name="MEV4 2 5 2 2" xfId="2239"/>
    <cellStyle name="MEV4 2 6" xfId="2240"/>
    <cellStyle name="MEV4 2 6 2" xfId="2241"/>
    <cellStyle name="MEV4 2 6 2 2" xfId="2242"/>
    <cellStyle name="MEV4 2 7" xfId="2243"/>
    <cellStyle name="MEV4 2 7 2" xfId="2244"/>
    <cellStyle name="MEV4 2 7 2 2" xfId="2245"/>
    <cellStyle name="MEV4 2 8" xfId="2246"/>
    <cellStyle name="MEV4 2 8 2" xfId="2247"/>
    <cellStyle name="MEV4 2 8 2 2" xfId="2248"/>
    <cellStyle name="MEV4 2 9" xfId="2249"/>
    <cellStyle name="MEV4 2 9 2" xfId="2250"/>
    <cellStyle name="MEV4 2 9 2 2" xfId="2251"/>
    <cellStyle name="MEV4 2_Agregats PILOTIS 8.1 a dispo des utilisateurs 2011" xfId="2252"/>
    <cellStyle name="MEV4 20" xfId="2253"/>
    <cellStyle name="MEV4 20 2" xfId="2254"/>
    <cellStyle name="MEV4 20 2 2" xfId="2255"/>
    <cellStyle name="MEV4 21" xfId="2256"/>
    <cellStyle name="MEV4 21 2" xfId="2257"/>
    <cellStyle name="MEV4 21 2 2" xfId="2258"/>
    <cellStyle name="MEV4 22" xfId="2259"/>
    <cellStyle name="MEV4 22 2" xfId="2260"/>
    <cellStyle name="MEV4 22 2 2" xfId="2261"/>
    <cellStyle name="MEV4 23" xfId="2262"/>
    <cellStyle name="MEV4 23 2" xfId="2263"/>
    <cellStyle name="MEV4 23 2 2" xfId="2264"/>
    <cellStyle name="MEV4 24" xfId="2265"/>
    <cellStyle name="MEV4 24 2" xfId="2266"/>
    <cellStyle name="MEV4 24 2 2" xfId="2267"/>
    <cellStyle name="MEV4 25" xfId="2268"/>
    <cellStyle name="MEV4 25 2" xfId="2269"/>
    <cellStyle name="MEV4 25 2 2" xfId="2270"/>
    <cellStyle name="MEV4 26" xfId="2271"/>
    <cellStyle name="MEV4 26 2" xfId="2272"/>
    <cellStyle name="MEV4 26 2 2" xfId="2273"/>
    <cellStyle name="MEV4 26 2 2 2" xfId="2274"/>
    <cellStyle name="MEV4 26 3" xfId="2275"/>
    <cellStyle name="MEV4 26 3 2" xfId="2276"/>
    <cellStyle name="MEV4 26_Classeur1" xfId="2277"/>
    <cellStyle name="MEV4 27" xfId="2278"/>
    <cellStyle name="MEV4 27 2" xfId="2279"/>
    <cellStyle name="MEV4 27 2 2" xfId="2280"/>
    <cellStyle name="MEV4 27 2 2 2" xfId="2281"/>
    <cellStyle name="MEV4 27 3" xfId="2282"/>
    <cellStyle name="MEV4 27 3 2" xfId="2283"/>
    <cellStyle name="MEV4 27_Classeur1" xfId="2284"/>
    <cellStyle name="MEV4 28" xfId="2285"/>
    <cellStyle name="MEV4 28 2" xfId="2286"/>
    <cellStyle name="MEV4 28 2 2" xfId="2287"/>
    <cellStyle name="MEV4 29" xfId="2288"/>
    <cellStyle name="MEV4 29 2" xfId="2289"/>
    <cellStyle name="MEV4 29 2 2" xfId="2290"/>
    <cellStyle name="MEV4 3" xfId="2291"/>
    <cellStyle name="MEV4 3 2" xfId="2292"/>
    <cellStyle name="MEV4 3 2 2" xfId="2293"/>
    <cellStyle name="MEV4 30" xfId="2294"/>
    <cellStyle name="MEV4 30 2" xfId="2295"/>
    <cellStyle name="MEV4 30 2 2" xfId="2296"/>
    <cellStyle name="MEV4 31" xfId="2297"/>
    <cellStyle name="MEV4 31 2" xfId="2298"/>
    <cellStyle name="MEV4 31 2 2" xfId="2299"/>
    <cellStyle name="MEV4 31 2 2 2" xfId="2300"/>
    <cellStyle name="MEV4 31 3" xfId="2301"/>
    <cellStyle name="MEV4 31 3 2" xfId="2302"/>
    <cellStyle name="MEV4 31_Classeur1" xfId="2303"/>
    <cellStyle name="MEV4 32" xfId="2304"/>
    <cellStyle name="MEV4 32 2" xfId="2305"/>
    <cellStyle name="MEV4 32 2 2" xfId="2306"/>
    <cellStyle name="MEV4 33" xfId="2307"/>
    <cellStyle name="MEV4 33 2" xfId="2308"/>
    <cellStyle name="MEV4 33 2 2" xfId="2309"/>
    <cellStyle name="MEV4 34" xfId="2310"/>
    <cellStyle name="MEV4 34 2" xfId="2311"/>
    <cellStyle name="MEV4 34 2 2" xfId="2312"/>
    <cellStyle name="MEV4 35" xfId="2313"/>
    <cellStyle name="MEV4 35 2" xfId="2314"/>
    <cellStyle name="MEV4 35 2 2" xfId="2315"/>
    <cellStyle name="MEV4 36" xfId="2316"/>
    <cellStyle name="MEV4 36 2" xfId="2317"/>
    <cellStyle name="MEV4 36 2 2" xfId="2318"/>
    <cellStyle name="MEV4 37" xfId="2319"/>
    <cellStyle name="MEV4 37 2" xfId="2320"/>
    <cellStyle name="MEV4 37 2 2" xfId="2321"/>
    <cellStyle name="MEV4 37 2 2 2" xfId="2322"/>
    <cellStyle name="MEV4 37 3" xfId="2323"/>
    <cellStyle name="MEV4 37 3 2" xfId="2324"/>
    <cellStyle name="MEV4 37_Classeur1" xfId="2325"/>
    <cellStyle name="MEV4 38" xfId="2326"/>
    <cellStyle name="MEV4 38 2" xfId="2327"/>
    <cellStyle name="MEV4 38 2 2" xfId="2328"/>
    <cellStyle name="MEV4 38 2 2 2" xfId="2329"/>
    <cellStyle name="MEV4 38 3" xfId="2330"/>
    <cellStyle name="MEV4 38 3 2" xfId="2331"/>
    <cellStyle name="MEV4 38_Classeur1" xfId="2332"/>
    <cellStyle name="MEV4 39" xfId="2333"/>
    <cellStyle name="MEV4 39 2" xfId="2334"/>
    <cellStyle name="MEV4 39 2 2" xfId="2335"/>
    <cellStyle name="MEV4 39 2 2 2" xfId="2336"/>
    <cellStyle name="MEV4 39 3" xfId="2337"/>
    <cellStyle name="MEV4 39 3 2" xfId="2338"/>
    <cellStyle name="MEV4 39_Classeur1" xfId="2339"/>
    <cellStyle name="MEV4 4" xfId="2340"/>
    <cellStyle name="MEV4 4 2" xfId="2341"/>
    <cellStyle name="MEV4 4 2 2" xfId="2342"/>
    <cellStyle name="MEV4 40" xfId="2343"/>
    <cellStyle name="MEV4 40 2" xfId="2344"/>
    <cellStyle name="MEV4 40 2 2" xfId="2345"/>
    <cellStyle name="MEV4 40 2 2 2" xfId="2346"/>
    <cellStyle name="MEV4 40 3" xfId="2347"/>
    <cellStyle name="MEV4 40 3 2" xfId="2348"/>
    <cellStyle name="MEV4 40_Classeur1" xfId="2349"/>
    <cellStyle name="MEV4 41" xfId="2350"/>
    <cellStyle name="MEV4 41 2" xfId="2351"/>
    <cellStyle name="MEV4 41 2 2" xfId="2352"/>
    <cellStyle name="MEV4 41 2 2 2" xfId="2353"/>
    <cellStyle name="MEV4 41 3" xfId="2354"/>
    <cellStyle name="MEV4 41 3 2" xfId="2355"/>
    <cellStyle name="MEV4 41_Classeur1" xfId="2356"/>
    <cellStyle name="MEV4 42" xfId="2357"/>
    <cellStyle name="MEV4 42 2" xfId="2358"/>
    <cellStyle name="MEV4 42 2 2" xfId="2359"/>
    <cellStyle name="MEV4 42 2 2 2" xfId="2360"/>
    <cellStyle name="MEV4 42 3" xfId="2361"/>
    <cellStyle name="MEV4 42 3 2" xfId="2362"/>
    <cellStyle name="MEV4 42 3 2 2" xfId="2363"/>
    <cellStyle name="MEV4 42 4" xfId="2364"/>
    <cellStyle name="MEV4 42 4 2" xfId="2365"/>
    <cellStyle name="MEV4 42_Classeur1" xfId="2366"/>
    <cellStyle name="MEV4 43" xfId="2367"/>
    <cellStyle name="MEV4 43 2" xfId="2368"/>
    <cellStyle name="MEV4 43 2 2" xfId="2369"/>
    <cellStyle name="MEV4 44" xfId="2370"/>
    <cellStyle name="MEV4 44 2" xfId="2371"/>
    <cellStyle name="MEV4 44 2 2" xfId="2372"/>
    <cellStyle name="MEV4 45" xfId="2373"/>
    <cellStyle name="MEV4 45 2" xfId="2374"/>
    <cellStyle name="MEV4 45 2 2" xfId="2375"/>
    <cellStyle name="MEV4 46" xfId="2376"/>
    <cellStyle name="MEV4 46 2" xfId="2377"/>
    <cellStyle name="MEV4 46 2 2" xfId="2378"/>
    <cellStyle name="MEV4 47" xfId="2379"/>
    <cellStyle name="MEV4 47 2" xfId="2380"/>
    <cellStyle name="MEV4 48" xfId="2381"/>
    <cellStyle name="MEV4 5" xfId="2382"/>
    <cellStyle name="MEV4 5 2" xfId="2383"/>
    <cellStyle name="MEV4 5 2 2" xfId="2384"/>
    <cellStyle name="MEV4 5 2 2 2" xfId="2385"/>
    <cellStyle name="MEV4 5 3" xfId="2386"/>
    <cellStyle name="MEV4 5 3 2" xfId="2387"/>
    <cellStyle name="MEV4 5 3 2 2" xfId="2388"/>
    <cellStyle name="MEV4 5 4" xfId="2389"/>
    <cellStyle name="MEV4 5 4 2" xfId="2390"/>
    <cellStyle name="MEV4 5 4 2 2" xfId="2391"/>
    <cellStyle name="MEV4 5 5" xfId="2392"/>
    <cellStyle name="MEV4 5 5 2" xfId="2393"/>
    <cellStyle name="MEV4 5 5 2 2" xfId="2394"/>
    <cellStyle name="MEV4 5 6" xfId="2395"/>
    <cellStyle name="MEV4 5 6 2" xfId="2396"/>
    <cellStyle name="MEV4 6" xfId="2397"/>
    <cellStyle name="MEV4 6 2" xfId="2398"/>
    <cellStyle name="MEV4 6 2 2" xfId="2399"/>
    <cellStyle name="MEV4 6 2 2 2" xfId="2400"/>
    <cellStyle name="MEV4 6 3" xfId="2401"/>
    <cellStyle name="MEV4 6 3 2" xfId="2402"/>
    <cellStyle name="MEV4 6 3 2 2" xfId="2403"/>
    <cellStyle name="MEV4 6 4" xfId="2404"/>
    <cellStyle name="MEV4 6 4 2" xfId="2405"/>
    <cellStyle name="MEV4 6 4 2 2" xfId="2406"/>
    <cellStyle name="MEV4 6 5" xfId="2407"/>
    <cellStyle name="MEV4 6 5 2" xfId="2408"/>
    <cellStyle name="MEV4 6 5 2 2" xfId="2409"/>
    <cellStyle name="MEV4 6 6" xfId="2410"/>
    <cellStyle name="MEV4 6 6 2" xfId="2411"/>
    <cellStyle name="MEV4 7" xfId="2412"/>
    <cellStyle name="MEV4 7 2" xfId="2413"/>
    <cellStyle name="MEV4 7 2 2" xfId="2414"/>
    <cellStyle name="MEV4 8" xfId="2415"/>
    <cellStyle name="MEV4 8 2" xfId="2416"/>
    <cellStyle name="MEV4 8 2 2" xfId="2417"/>
    <cellStyle name="MEV4 9" xfId="2418"/>
    <cellStyle name="MEV4 9 2" xfId="2419"/>
    <cellStyle name="MEV4 9 2 2" xfId="2420"/>
    <cellStyle name="MEV4 9 3" xfId="2421"/>
    <cellStyle name="MEV4 9_CAF" xfId="2422"/>
    <cellStyle name="MEV4_AT&amp;TS" xfId="2423"/>
    <cellStyle name="MEV5" xfId="2424"/>
    <cellStyle name="MEV5 10" xfId="2425"/>
    <cellStyle name="MEV5 10 2" xfId="2426"/>
    <cellStyle name="MEV5 10 2 2" xfId="2427"/>
    <cellStyle name="MEV5 11" xfId="2428"/>
    <cellStyle name="MEV5 11 2" xfId="2429"/>
    <cellStyle name="MEV5 11 2 2" xfId="2430"/>
    <cellStyle name="MEV5 12" xfId="2431"/>
    <cellStyle name="MEV5 12 2" xfId="2432"/>
    <cellStyle name="MEV5 12 2 2" xfId="2433"/>
    <cellStyle name="MEV5 13" xfId="2434"/>
    <cellStyle name="MEV5 13 2" xfId="2435"/>
    <cellStyle name="MEV5 13 2 2" xfId="2436"/>
    <cellStyle name="MEV5 14" xfId="2437"/>
    <cellStyle name="MEV5 14 2" xfId="2438"/>
    <cellStyle name="MEV5 14 2 2" xfId="2439"/>
    <cellStyle name="MEV5 15" xfId="2440"/>
    <cellStyle name="MEV5 15 2" xfId="2441"/>
    <cellStyle name="MEV5 15 2 2" xfId="2442"/>
    <cellStyle name="MEV5 16" xfId="2443"/>
    <cellStyle name="MEV5 16 2" xfId="2444"/>
    <cellStyle name="MEV5 16 2 2" xfId="2445"/>
    <cellStyle name="MEV5 17" xfId="2446"/>
    <cellStyle name="MEV5 17 2" xfId="2447"/>
    <cellStyle name="MEV5 17 2 2" xfId="2448"/>
    <cellStyle name="MEV5 18" xfId="2449"/>
    <cellStyle name="MEV5 18 2" xfId="2450"/>
    <cellStyle name="MEV5 18 2 2" xfId="2451"/>
    <cellStyle name="MEV5 19" xfId="2452"/>
    <cellStyle name="MEV5 19 2" xfId="2453"/>
    <cellStyle name="MEV5 19 2 2" xfId="2454"/>
    <cellStyle name="MEV5 2" xfId="2455"/>
    <cellStyle name="MEV5 2 10" xfId="2456"/>
    <cellStyle name="MEV5 2 10 2" xfId="2457"/>
    <cellStyle name="MEV5 2 10 2 2" xfId="2458"/>
    <cellStyle name="MEV5 2 11" xfId="2459"/>
    <cellStyle name="MEV5 2 11 2" xfId="2460"/>
    <cellStyle name="MEV5 2 11 2 2" xfId="2461"/>
    <cellStyle name="MEV5 2 12" xfId="2462"/>
    <cellStyle name="MEV5 2 12 2" xfId="2463"/>
    <cellStyle name="MEV5 2 12 2 2" xfId="2464"/>
    <cellStyle name="MEV5 2 13" xfId="2465"/>
    <cellStyle name="MEV5 2 13 2" xfId="2466"/>
    <cellStyle name="MEV5 2 2" xfId="2467"/>
    <cellStyle name="MEV5 2 2 2" xfId="2468"/>
    <cellStyle name="MEV5 2 2 2 2" xfId="2469"/>
    <cellStyle name="MEV5 2 3" xfId="2470"/>
    <cellStyle name="MEV5 2 3 2" xfId="2471"/>
    <cellStyle name="MEV5 2 3 2 2" xfId="2472"/>
    <cellStyle name="MEV5 2 4" xfId="2473"/>
    <cellStyle name="MEV5 2 4 2" xfId="2474"/>
    <cellStyle name="MEV5 2 4 2 2" xfId="2475"/>
    <cellStyle name="MEV5 2 5" xfId="2476"/>
    <cellStyle name="MEV5 2 5 2" xfId="2477"/>
    <cellStyle name="MEV5 2 5 2 2" xfId="2478"/>
    <cellStyle name="MEV5 2 6" xfId="2479"/>
    <cellStyle name="MEV5 2 6 2" xfId="2480"/>
    <cellStyle name="MEV5 2 6 2 2" xfId="2481"/>
    <cellStyle name="MEV5 2 7" xfId="2482"/>
    <cellStyle name="MEV5 2 7 2" xfId="2483"/>
    <cellStyle name="MEV5 2 7 2 2" xfId="2484"/>
    <cellStyle name="MEV5 2 8" xfId="2485"/>
    <cellStyle name="MEV5 2 8 2" xfId="2486"/>
    <cellStyle name="MEV5 2 8 2 2" xfId="2487"/>
    <cellStyle name="MEV5 2 9" xfId="2488"/>
    <cellStyle name="MEV5 2 9 2" xfId="2489"/>
    <cellStyle name="MEV5 2 9 2 2" xfId="2490"/>
    <cellStyle name="MEV5 2_Agregats PILOTIS 8.1 a dispo des utilisateurs 2011" xfId="2491"/>
    <cellStyle name="MEV5 20" xfId="2492"/>
    <cellStyle name="MEV5 20 2" xfId="2493"/>
    <cellStyle name="MEV5 20 2 2" xfId="2494"/>
    <cellStyle name="MEV5 21" xfId="2495"/>
    <cellStyle name="MEV5 21 2" xfId="2496"/>
    <cellStyle name="MEV5 21 2 2" xfId="2497"/>
    <cellStyle name="MEV5 22" xfId="2498"/>
    <cellStyle name="MEV5 22 2" xfId="2499"/>
    <cellStyle name="MEV5 22 2 2" xfId="2500"/>
    <cellStyle name="MEV5 23" xfId="2501"/>
    <cellStyle name="MEV5 23 2" xfId="2502"/>
    <cellStyle name="MEV5 23 2 2" xfId="2503"/>
    <cellStyle name="MEV5 24" xfId="2504"/>
    <cellStyle name="MEV5 24 2" xfId="2505"/>
    <cellStyle name="MEV5 24 2 2" xfId="2506"/>
    <cellStyle name="MEV5 25" xfId="2507"/>
    <cellStyle name="MEV5 25 2" xfId="2508"/>
    <cellStyle name="MEV5 25 2 2" xfId="2509"/>
    <cellStyle name="MEV5 26" xfId="2510"/>
    <cellStyle name="MEV5 26 2" xfId="2511"/>
    <cellStyle name="MEV5 26 2 2" xfId="2512"/>
    <cellStyle name="MEV5 26 2 2 2" xfId="2513"/>
    <cellStyle name="MEV5 26 3" xfId="2514"/>
    <cellStyle name="MEV5 26 3 2" xfId="2515"/>
    <cellStyle name="MEV5 26_Classeur1" xfId="2516"/>
    <cellStyle name="MEV5 27" xfId="2517"/>
    <cellStyle name="MEV5 27 2" xfId="2518"/>
    <cellStyle name="MEV5 27 2 2" xfId="2519"/>
    <cellStyle name="MEV5 27 2 2 2" xfId="2520"/>
    <cellStyle name="MEV5 27 3" xfId="2521"/>
    <cellStyle name="MEV5 27 3 2" xfId="2522"/>
    <cellStyle name="MEV5 27_Classeur1" xfId="2523"/>
    <cellStyle name="MEV5 28" xfId="2524"/>
    <cellStyle name="MEV5 28 2" xfId="2525"/>
    <cellStyle name="MEV5 28 2 2" xfId="2526"/>
    <cellStyle name="MEV5 29" xfId="2527"/>
    <cellStyle name="MEV5 29 2" xfId="2528"/>
    <cellStyle name="MEV5 29 2 2" xfId="2529"/>
    <cellStyle name="MEV5 3" xfId="2530"/>
    <cellStyle name="MEV5 3 2" xfId="2531"/>
    <cellStyle name="MEV5 3 2 2" xfId="2532"/>
    <cellStyle name="MEV5 30" xfId="2533"/>
    <cellStyle name="MEV5 30 2" xfId="2534"/>
    <cellStyle name="MEV5 30 2 2" xfId="2535"/>
    <cellStyle name="MEV5 31" xfId="2536"/>
    <cellStyle name="MEV5 31 2" xfId="2537"/>
    <cellStyle name="MEV5 31 2 2" xfId="2538"/>
    <cellStyle name="MEV5 31 2 2 2" xfId="2539"/>
    <cellStyle name="MEV5 31 3" xfId="2540"/>
    <cellStyle name="MEV5 31 3 2" xfId="2541"/>
    <cellStyle name="MEV5 31_Classeur1" xfId="2542"/>
    <cellStyle name="MEV5 32" xfId="2543"/>
    <cellStyle name="MEV5 32 2" xfId="2544"/>
    <cellStyle name="MEV5 32 2 2" xfId="2545"/>
    <cellStyle name="MEV5 33" xfId="2546"/>
    <cellStyle name="MEV5 33 2" xfId="2547"/>
    <cellStyle name="MEV5 33 2 2" xfId="2548"/>
    <cellStyle name="MEV5 34" xfId="2549"/>
    <cellStyle name="MEV5 34 2" xfId="2550"/>
    <cellStyle name="MEV5 34 2 2" xfId="2551"/>
    <cellStyle name="MEV5 35" xfId="2552"/>
    <cellStyle name="MEV5 35 2" xfId="2553"/>
    <cellStyle name="MEV5 35 2 2" xfId="2554"/>
    <cellStyle name="MEV5 36" xfId="2555"/>
    <cellStyle name="MEV5 36 2" xfId="2556"/>
    <cellStyle name="MEV5 36 2 2" xfId="2557"/>
    <cellStyle name="MEV5 37" xfId="2558"/>
    <cellStyle name="MEV5 37 2" xfId="2559"/>
    <cellStyle name="MEV5 37 2 2" xfId="2560"/>
    <cellStyle name="MEV5 37 2 2 2" xfId="2561"/>
    <cellStyle name="MEV5 37 3" xfId="2562"/>
    <cellStyle name="MEV5 37 3 2" xfId="2563"/>
    <cellStyle name="MEV5 37_Classeur1" xfId="2564"/>
    <cellStyle name="MEV5 38" xfId="2565"/>
    <cellStyle name="MEV5 38 2" xfId="2566"/>
    <cellStyle name="MEV5 38 2 2" xfId="2567"/>
    <cellStyle name="MEV5 38 2 2 2" xfId="2568"/>
    <cellStyle name="MEV5 38 3" xfId="2569"/>
    <cellStyle name="MEV5 38 3 2" xfId="2570"/>
    <cellStyle name="MEV5 38_Classeur1" xfId="2571"/>
    <cellStyle name="MEV5 39" xfId="2572"/>
    <cellStyle name="MEV5 39 2" xfId="2573"/>
    <cellStyle name="MEV5 39 2 2" xfId="2574"/>
    <cellStyle name="MEV5 39 2 2 2" xfId="2575"/>
    <cellStyle name="MEV5 39 3" xfId="2576"/>
    <cellStyle name="MEV5 39 3 2" xfId="2577"/>
    <cellStyle name="MEV5 39_Classeur1" xfId="2578"/>
    <cellStyle name="MEV5 4" xfId="2579"/>
    <cellStyle name="MEV5 4 2" xfId="2580"/>
    <cellStyle name="MEV5 4 2 2" xfId="2581"/>
    <cellStyle name="MEV5 40" xfId="2582"/>
    <cellStyle name="MEV5 40 2" xfId="2583"/>
    <cellStyle name="MEV5 40 2 2" xfId="2584"/>
    <cellStyle name="MEV5 40 2 2 2" xfId="2585"/>
    <cellStyle name="MEV5 40 3" xfId="2586"/>
    <cellStyle name="MEV5 40 3 2" xfId="2587"/>
    <cellStyle name="MEV5 40_Classeur1" xfId="2588"/>
    <cellStyle name="MEV5 41" xfId="2589"/>
    <cellStyle name="MEV5 41 2" xfId="2590"/>
    <cellStyle name="MEV5 41 2 2" xfId="2591"/>
    <cellStyle name="MEV5 41 2 2 2" xfId="2592"/>
    <cellStyle name="MEV5 41 3" xfId="2593"/>
    <cellStyle name="MEV5 41 3 2" xfId="2594"/>
    <cellStyle name="MEV5 41_Classeur1" xfId="2595"/>
    <cellStyle name="MEV5 42" xfId="2596"/>
    <cellStyle name="MEV5 42 2" xfId="2597"/>
    <cellStyle name="MEV5 42 2 2" xfId="2598"/>
    <cellStyle name="MEV5 42 2 2 2" xfId="2599"/>
    <cellStyle name="MEV5 42 3" xfId="2600"/>
    <cellStyle name="MEV5 42 3 2" xfId="2601"/>
    <cellStyle name="MEV5 42 3 2 2" xfId="2602"/>
    <cellStyle name="MEV5 42 4" xfId="2603"/>
    <cellStyle name="MEV5 42 4 2" xfId="2604"/>
    <cellStyle name="MEV5 42_Classeur1" xfId="2605"/>
    <cellStyle name="MEV5 43" xfId="2606"/>
    <cellStyle name="MEV5 43 2" xfId="2607"/>
    <cellStyle name="MEV5 43 2 2" xfId="2608"/>
    <cellStyle name="MEV5 44" xfId="2609"/>
    <cellStyle name="MEV5 44 2" xfId="2610"/>
    <cellStyle name="MEV5 44 2 2" xfId="2611"/>
    <cellStyle name="MEV5 45" xfId="2612"/>
    <cellStyle name="MEV5 45 2" xfId="2613"/>
    <cellStyle name="MEV5 45 2 2" xfId="2614"/>
    <cellStyle name="MEV5 46" xfId="2615"/>
    <cellStyle name="MEV5 46 2" xfId="2616"/>
    <cellStyle name="MEV5 46 2 2" xfId="2617"/>
    <cellStyle name="MEV5 47" xfId="2618"/>
    <cellStyle name="MEV5 47 2" xfId="2619"/>
    <cellStyle name="MEV5 48" xfId="2620"/>
    <cellStyle name="MEV5 5" xfId="2621"/>
    <cellStyle name="MEV5 5 2" xfId="2622"/>
    <cellStyle name="MEV5 5 2 2" xfId="2623"/>
    <cellStyle name="MEV5 5 2 2 2" xfId="2624"/>
    <cellStyle name="MEV5 5 3" xfId="2625"/>
    <cellStyle name="MEV5 5 3 2" xfId="2626"/>
    <cellStyle name="MEV5 5 3 2 2" xfId="2627"/>
    <cellStyle name="MEV5 5 4" xfId="2628"/>
    <cellStyle name="MEV5 5 4 2" xfId="2629"/>
    <cellStyle name="MEV5 5 4 2 2" xfId="2630"/>
    <cellStyle name="MEV5 5 5" xfId="2631"/>
    <cellStyle name="MEV5 5 5 2" xfId="2632"/>
    <cellStyle name="MEV5 5 5 2 2" xfId="2633"/>
    <cellStyle name="MEV5 5 6" xfId="2634"/>
    <cellStyle name="MEV5 5 6 2" xfId="2635"/>
    <cellStyle name="MEV5 6" xfId="2636"/>
    <cellStyle name="MEV5 6 2" xfId="2637"/>
    <cellStyle name="MEV5 6 2 2" xfId="2638"/>
    <cellStyle name="MEV5 6 2 2 2" xfId="2639"/>
    <cellStyle name="MEV5 6 3" xfId="2640"/>
    <cellStyle name="MEV5 6 3 2" xfId="2641"/>
    <cellStyle name="MEV5 6 3 2 2" xfId="2642"/>
    <cellStyle name="MEV5 6 4" xfId="2643"/>
    <cellStyle name="MEV5 6 4 2" xfId="2644"/>
    <cellStyle name="MEV5 6 4 2 2" xfId="2645"/>
    <cellStyle name="MEV5 6 5" xfId="2646"/>
    <cellStyle name="MEV5 6 5 2" xfId="2647"/>
    <cellStyle name="MEV5 6 5 2 2" xfId="2648"/>
    <cellStyle name="MEV5 6 6" xfId="2649"/>
    <cellStyle name="MEV5 6 6 2" xfId="2650"/>
    <cellStyle name="MEV5 7" xfId="2651"/>
    <cellStyle name="MEV5 7 2" xfId="2652"/>
    <cellStyle name="MEV5 7 2 2" xfId="2653"/>
    <cellStyle name="MEV5 8" xfId="2654"/>
    <cellStyle name="MEV5 8 2" xfId="2655"/>
    <cellStyle name="MEV5 8 2 2" xfId="2656"/>
    <cellStyle name="MEV5 9" xfId="2657"/>
    <cellStyle name="MEV5 9 2" xfId="2658"/>
    <cellStyle name="MEV5 9 2 2" xfId="2659"/>
    <cellStyle name="MEV5 9 3" xfId="2660"/>
    <cellStyle name="MEV5 9_CAF" xfId="2661"/>
    <cellStyle name="MEV5_AT&amp;TS" xfId="2662"/>
    <cellStyle name="Migliaia (0)_DATI" xfId="2663"/>
    <cellStyle name="Millares [0]_BINV" xfId="2664"/>
    <cellStyle name="Millares_BINV" xfId="2665"/>
    <cellStyle name="Milliers" xfId="1" builtinId="3"/>
    <cellStyle name="Milliers 10" xfId="2666"/>
    <cellStyle name="Milliers 10 2" xfId="2667"/>
    <cellStyle name="Milliers 10 2 2" xfId="2668"/>
    <cellStyle name="Milliers 11" xfId="2669"/>
    <cellStyle name="Milliers 11 2" xfId="2670"/>
    <cellStyle name="Milliers 11 2 2" xfId="2671"/>
    <cellStyle name="Milliers 12" xfId="2672"/>
    <cellStyle name="Milliers 12 2" xfId="2673"/>
    <cellStyle name="Milliers 12 2 2" xfId="2674"/>
    <cellStyle name="Milliers 13" xfId="2675"/>
    <cellStyle name="Milliers 13 2" xfId="2676"/>
    <cellStyle name="Milliers 13 2 2" xfId="2677"/>
    <cellStyle name="Milliers 13_Feuil1" xfId="2678"/>
    <cellStyle name="Milliers 14" xfId="2679"/>
    <cellStyle name="Milliers 14 2" xfId="2680"/>
    <cellStyle name="Milliers 14 2 2" xfId="2681"/>
    <cellStyle name="Milliers 14_Feuil1" xfId="2682"/>
    <cellStyle name="Milliers 15" xfId="2683"/>
    <cellStyle name="Milliers 15 2" xfId="2684"/>
    <cellStyle name="Milliers 15 2 2" xfId="2685"/>
    <cellStyle name="Milliers 16" xfId="2686"/>
    <cellStyle name="Milliers 16 2" xfId="2687"/>
    <cellStyle name="Milliers 16 2 2" xfId="2688"/>
    <cellStyle name="Milliers 17" xfId="2689"/>
    <cellStyle name="Milliers 17 2" xfId="2690"/>
    <cellStyle name="Milliers 17 2 2" xfId="2691"/>
    <cellStyle name="Milliers 18" xfId="2692"/>
    <cellStyle name="Milliers 18 2" xfId="2693"/>
    <cellStyle name="Milliers 18 2 2" xfId="2694"/>
    <cellStyle name="Milliers 18 2 2 2" xfId="2695"/>
    <cellStyle name="Milliers 18 3" xfId="2696"/>
    <cellStyle name="Milliers 18 3 2" xfId="2697"/>
    <cellStyle name="Milliers 19" xfId="2698"/>
    <cellStyle name="Milliers 19 2" xfId="2699"/>
    <cellStyle name="Milliers 19 2 2" xfId="2700"/>
    <cellStyle name="Milliers 2" xfId="2701"/>
    <cellStyle name="Milliers 2 2" xfId="2702"/>
    <cellStyle name="Milliers 2 2 2" xfId="2703"/>
    <cellStyle name="Milliers 2 2 2 2" xfId="2704"/>
    <cellStyle name="Milliers 2 2 3" xfId="3741"/>
    <cellStyle name="Milliers 2 3" xfId="2705"/>
    <cellStyle name="Milliers 2 3 2" xfId="2706"/>
    <cellStyle name="Milliers 2 4" xfId="2707"/>
    <cellStyle name="Milliers 20" xfId="2708"/>
    <cellStyle name="Milliers 20 2" xfId="2709"/>
    <cellStyle name="Milliers 20 2 2" xfId="2710"/>
    <cellStyle name="Milliers 21" xfId="2711"/>
    <cellStyle name="Milliers 21 2" xfId="2712"/>
    <cellStyle name="Milliers 21 2 2" xfId="2713"/>
    <cellStyle name="Milliers 22" xfId="2714"/>
    <cellStyle name="Milliers 22 2" xfId="2715"/>
    <cellStyle name="Milliers 22 2 2" xfId="2716"/>
    <cellStyle name="Milliers 23" xfId="2717"/>
    <cellStyle name="Milliers 23 2" xfId="2718"/>
    <cellStyle name="Milliers 23 2 2" xfId="2719"/>
    <cellStyle name="Milliers 24" xfId="2720"/>
    <cellStyle name="Milliers 24 2" xfId="2721"/>
    <cellStyle name="Milliers 24 2 2" xfId="2722"/>
    <cellStyle name="Milliers 25" xfId="2723"/>
    <cellStyle name="Milliers 25 2" xfId="2724"/>
    <cellStyle name="Milliers 25 2 2" xfId="2725"/>
    <cellStyle name="Milliers 26" xfId="2726"/>
    <cellStyle name="Milliers 26 2" xfId="2727"/>
    <cellStyle name="Milliers 26 2 2" xfId="2728"/>
    <cellStyle name="Milliers 27" xfId="2729"/>
    <cellStyle name="Milliers 27 2" xfId="2730"/>
    <cellStyle name="Milliers 27 2 2" xfId="2731"/>
    <cellStyle name="Milliers 28" xfId="2732"/>
    <cellStyle name="Milliers 28 2" xfId="2733"/>
    <cellStyle name="Milliers 28 2 2" xfId="2734"/>
    <cellStyle name="Milliers 29" xfId="2735"/>
    <cellStyle name="Milliers 29 2" xfId="2736"/>
    <cellStyle name="Milliers 29 2 2" xfId="2737"/>
    <cellStyle name="Milliers 3" xfId="2738"/>
    <cellStyle name="Milliers 3 2" xfId="2739"/>
    <cellStyle name="Milliers 3 2 2" xfId="2740"/>
    <cellStyle name="Milliers 3 2 3" xfId="2741"/>
    <cellStyle name="Milliers 3 3" xfId="2742"/>
    <cellStyle name="Milliers 3 4" xfId="3740"/>
    <cellStyle name="Milliers 30" xfId="2743"/>
    <cellStyle name="Milliers 30 2" xfId="2744"/>
    <cellStyle name="Milliers 30 2 2" xfId="2745"/>
    <cellStyle name="Milliers 31" xfId="2746"/>
    <cellStyle name="Milliers 31 2" xfId="2747"/>
    <cellStyle name="Milliers 31 2 2" xfId="2748"/>
    <cellStyle name="Milliers 32" xfId="2749"/>
    <cellStyle name="Milliers 32 2" xfId="2750"/>
    <cellStyle name="Milliers 32 2 2" xfId="2751"/>
    <cellStyle name="Milliers 33" xfId="2752"/>
    <cellStyle name="Milliers 33 2" xfId="2753"/>
    <cellStyle name="Milliers 33 2 2" xfId="2754"/>
    <cellStyle name="Milliers 33 2 2 2" xfId="2755"/>
    <cellStyle name="Milliers 33 3" xfId="2756"/>
    <cellStyle name="Milliers 33 3 2" xfId="2757"/>
    <cellStyle name="Milliers 34" xfId="2758"/>
    <cellStyle name="Milliers 34 2" xfId="2759"/>
    <cellStyle name="Milliers 34 2 2" xfId="2760"/>
    <cellStyle name="Milliers 35" xfId="2761"/>
    <cellStyle name="Milliers 35 2" xfId="2762"/>
    <cellStyle name="Milliers 35 2 2" xfId="2763"/>
    <cellStyle name="Milliers 36" xfId="2764"/>
    <cellStyle name="Milliers 36 2" xfId="2765"/>
    <cellStyle name="Milliers 36 2 2" xfId="2766"/>
    <cellStyle name="Milliers 37" xfId="2767"/>
    <cellStyle name="Milliers 37 2" xfId="2768"/>
    <cellStyle name="Milliers 37 2 2" xfId="2769"/>
    <cellStyle name="Milliers 38" xfId="2770"/>
    <cellStyle name="Milliers 38 2" xfId="2771"/>
    <cellStyle name="Milliers 38 2 2" xfId="2772"/>
    <cellStyle name="Milliers 39" xfId="2773"/>
    <cellStyle name="Milliers 39 2" xfId="2774"/>
    <cellStyle name="Milliers 39 2 2" xfId="2775"/>
    <cellStyle name="Milliers 4" xfId="2776"/>
    <cellStyle name="Milliers 4 2" xfId="2777"/>
    <cellStyle name="Milliers 4 2 2" xfId="2778"/>
    <cellStyle name="Milliers 40" xfId="2779"/>
    <cellStyle name="Milliers 40 2" xfId="2780"/>
    <cellStyle name="Milliers 40 2 2" xfId="2781"/>
    <cellStyle name="Milliers 41" xfId="2782"/>
    <cellStyle name="Milliers 41 2" xfId="2783"/>
    <cellStyle name="Milliers 41 2 2" xfId="2784"/>
    <cellStyle name="Milliers 42" xfId="2785"/>
    <cellStyle name="Milliers 42 2" xfId="2786"/>
    <cellStyle name="Milliers 42 2 2" xfId="2787"/>
    <cellStyle name="Milliers 43" xfId="2788"/>
    <cellStyle name="Milliers 43 2" xfId="2789"/>
    <cellStyle name="Milliers 43 2 2" xfId="2790"/>
    <cellStyle name="Milliers 44" xfId="2791"/>
    <cellStyle name="Milliers 44 2" xfId="2792"/>
    <cellStyle name="Milliers 44 2 2" xfId="2793"/>
    <cellStyle name="Milliers 45" xfId="2794"/>
    <cellStyle name="Milliers 45 2" xfId="2795"/>
    <cellStyle name="Milliers 45 2 2" xfId="2796"/>
    <cellStyle name="Milliers 46" xfId="2797"/>
    <cellStyle name="Milliers 46 2" xfId="2798"/>
    <cellStyle name="Milliers 46 2 2" xfId="2799"/>
    <cellStyle name="Milliers 47" xfId="2800"/>
    <cellStyle name="Milliers 47 2" xfId="2801"/>
    <cellStyle name="Milliers 47 2 2" xfId="2802"/>
    <cellStyle name="Milliers 48" xfId="2803"/>
    <cellStyle name="Milliers 49" xfId="2804"/>
    <cellStyle name="Milliers 5" xfId="2805"/>
    <cellStyle name="Milliers 5 2" xfId="2806"/>
    <cellStyle name="Milliers 5 2 2" xfId="2807"/>
    <cellStyle name="Milliers 6" xfId="2808"/>
    <cellStyle name="Milliers 6 2" xfId="2809"/>
    <cellStyle name="Milliers 6 2 2" xfId="2810"/>
    <cellStyle name="Milliers 7" xfId="2811"/>
    <cellStyle name="Milliers 7 2" xfId="2812"/>
    <cellStyle name="Milliers 7 2 2" xfId="2813"/>
    <cellStyle name="Milliers 8" xfId="2814"/>
    <cellStyle name="Milliers 8 2" xfId="2815"/>
    <cellStyle name="Milliers 8 2 2" xfId="2816"/>
    <cellStyle name="Milliers 9" xfId="2817"/>
    <cellStyle name="Milliers 9 2" xfId="2818"/>
    <cellStyle name="Milliers 9 2 2" xfId="2819"/>
    <cellStyle name="Moneda [0]_BINV" xfId="2820"/>
    <cellStyle name="Moneda_BINV" xfId="2821"/>
    <cellStyle name="Monétaire 2" xfId="2822"/>
    <cellStyle name="Monétaire 2 2" xfId="2823"/>
    <cellStyle name="Monétaire 2 3" xfId="2824"/>
    <cellStyle name="Monétaire 2 3 10" xfId="2825"/>
    <cellStyle name="Monétaire 2 3 11" xfId="2826"/>
    <cellStyle name="Monétaire 2 3 2" xfId="2827"/>
    <cellStyle name="Monétaire 2 3 2 2" xfId="2828"/>
    <cellStyle name="Monétaire 2 3 3" xfId="2829"/>
    <cellStyle name="Monétaire 2 3 4" xfId="2830"/>
    <cellStyle name="Monétaire 2 3 5" xfId="2831"/>
    <cellStyle name="Monétaire 2 3 6" xfId="2832"/>
    <cellStyle name="Monétaire 2 3 7" xfId="2833"/>
    <cellStyle name="Monétaire 2 3 8" xfId="2834"/>
    <cellStyle name="Monétaire 2 3 9" xfId="2835"/>
    <cellStyle name="Monétaire 2 4" xfId="2836"/>
    <cellStyle name="Monétaire 2 4 2" xfId="2837"/>
    <cellStyle name="Monétaire 2 4 3" xfId="2838"/>
    <cellStyle name="Monétaire 2 5" xfId="2839"/>
    <cellStyle name="Monétaire 2 5 2" xfId="2840"/>
    <cellStyle name="Monétaire 2 5 3" xfId="2841"/>
    <cellStyle name="Monétaire 2 6" xfId="2842"/>
    <cellStyle name="Monétaire 2 7" xfId="2843"/>
    <cellStyle name="Monétaire 3" xfId="2844"/>
    <cellStyle name="Monétaire 3 2" xfId="2845"/>
    <cellStyle name="Monétaire 3 2 2" xfId="2846"/>
    <cellStyle name="Monétaire 3 3" xfId="2847"/>
    <cellStyle name="Monétaire 4" xfId="2848"/>
    <cellStyle name="Monétaire 4 2" xfId="2849"/>
    <cellStyle name="Monétaire 4 3" xfId="2850"/>
    <cellStyle name="Monétaire 5" xfId="2851"/>
    <cellStyle name="Monétaire 5 2" xfId="2852"/>
    <cellStyle name="Monétaire 6" xfId="2853"/>
    <cellStyle name="Monétaire 7" xfId="2854"/>
    <cellStyle name="Neutral" xfId="2855"/>
    <cellStyle name="Neutre 2" xfId="2856"/>
    <cellStyle name="Neutre 2 10" xfId="2857"/>
    <cellStyle name="Neutre 2 11" xfId="2858"/>
    <cellStyle name="Neutre 2 2" xfId="2859"/>
    <cellStyle name="Neutre 2 3" xfId="2860"/>
    <cellStyle name="Neutre 2 4" xfId="2861"/>
    <cellStyle name="Neutre 2 5" xfId="2862"/>
    <cellStyle name="Neutre 2 6" xfId="2863"/>
    <cellStyle name="Neutre 2 7" xfId="2864"/>
    <cellStyle name="Neutre 2 8" xfId="2865"/>
    <cellStyle name="Neutre 2 9" xfId="2866"/>
    <cellStyle name="Neutre 3" xfId="2867"/>
    <cellStyle name="Non défini" xfId="2868"/>
    <cellStyle name="Noraml" xfId="2869"/>
    <cellStyle name="Normal" xfId="0" builtinId="0"/>
    <cellStyle name="Normal - Style1" xfId="2870"/>
    <cellStyle name="Normal - Style1 2" xfId="2871"/>
    <cellStyle name="Normal 10" xfId="2872"/>
    <cellStyle name="Normal 10 2" xfId="2873"/>
    <cellStyle name="Normal 10 2 2" xfId="2874"/>
    <cellStyle name="Normal 10 2 3" xfId="2875"/>
    <cellStyle name="Normal 10 3" xfId="2876"/>
    <cellStyle name="Normal 10 4" xfId="2877"/>
    <cellStyle name="Normal 11" xfId="2878"/>
    <cellStyle name="Normal 11 2" xfId="2879"/>
    <cellStyle name="Normal 11 2 2" xfId="2880"/>
    <cellStyle name="Normal 11 2 3" xfId="2881"/>
    <cellStyle name="Normal 11 3" xfId="2882"/>
    <cellStyle name="Normal 11 4" xfId="2883"/>
    <cellStyle name="Normal 12" xfId="2884"/>
    <cellStyle name="Normal 12 2" xfId="2885"/>
    <cellStyle name="Normal 12 2 2" xfId="2886"/>
    <cellStyle name="Normal 12 2 3" xfId="2887"/>
    <cellStyle name="Normal 12 3" xfId="2888"/>
    <cellStyle name="Normal 12 4" xfId="2889"/>
    <cellStyle name="Normal 12 5" xfId="2890"/>
    <cellStyle name="Normal 13" xfId="2891"/>
    <cellStyle name="Normal 13 2" xfId="2892"/>
    <cellStyle name="Normal 13 2 2" xfId="2893"/>
    <cellStyle name="Normal 13 2 2 2" xfId="2894"/>
    <cellStyle name="Normal 13 3" xfId="2895"/>
    <cellStyle name="Normal 13 3 2" xfId="2896"/>
    <cellStyle name="Normal 13 4" xfId="2897"/>
    <cellStyle name="Normal 14" xfId="2898"/>
    <cellStyle name="Normal 14 2" xfId="2899"/>
    <cellStyle name="Normal 14 2 2" xfId="2900"/>
    <cellStyle name="Normal 14 2 2 2" xfId="2901"/>
    <cellStyle name="Normal 14 3" xfId="2902"/>
    <cellStyle name="Normal 14 3 2" xfId="2903"/>
    <cellStyle name="Normal 14 4" xfId="2904"/>
    <cellStyle name="Normal 15" xfId="2905"/>
    <cellStyle name="Normal 15 2" xfId="2906"/>
    <cellStyle name="Normal 15 2 2" xfId="2907"/>
    <cellStyle name="Normal 15 2 2 2" xfId="2908"/>
    <cellStyle name="Normal 15 3" xfId="2909"/>
    <cellStyle name="Normal 15 3 2" xfId="2910"/>
    <cellStyle name="Normal 15 4" xfId="2911"/>
    <cellStyle name="Normal 16" xfId="2912"/>
    <cellStyle name="Normal 16 2" xfId="2913"/>
    <cellStyle name="Normal 16 2 2" xfId="2914"/>
    <cellStyle name="Normal 16 2 2 2" xfId="2915"/>
    <cellStyle name="Normal 16 3" xfId="2916"/>
    <cellStyle name="Normal 16 3 2" xfId="2917"/>
    <cellStyle name="Normal 17" xfId="2918"/>
    <cellStyle name="Normal 17 2" xfId="2919"/>
    <cellStyle name="Normal 17 2 2" xfId="2920"/>
    <cellStyle name="Normal 17 2 2 2" xfId="2921"/>
    <cellStyle name="Normal 17 3" xfId="2922"/>
    <cellStyle name="Normal 17 3 2" xfId="2923"/>
    <cellStyle name="Normal 17 4" xfId="2924"/>
    <cellStyle name="Normal 18" xfId="2925"/>
    <cellStyle name="Normal 18 2" xfId="2926"/>
    <cellStyle name="Normal 18 2 2" xfId="2927"/>
    <cellStyle name="Normal 18 3" xfId="2928"/>
    <cellStyle name="Normal 19" xfId="2929"/>
    <cellStyle name="Normal 19 2" xfId="2930"/>
    <cellStyle name="Normal 19 2 2" xfId="2931"/>
    <cellStyle name="Normal 19 3" xfId="2932"/>
    <cellStyle name="Normal 2" xfId="2933"/>
    <cellStyle name="Normal 2 2" xfId="2934"/>
    <cellStyle name="Normal 2 2 2" xfId="2935"/>
    <cellStyle name="Normal 2 2 2 2" xfId="2936"/>
    <cellStyle name="Normal 2 3" xfId="2937"/>
    <cellStyle name="Normal 2 3 2" xfId="2938"/>
    <cellStyle name="Normal 2 3 3" xfId="3742"/>
    <cellStyle name="Normal 2 4" xfId="2939"/>
    <cellStyle name="Normal 2 5" xfId="2940"/>
    <cellStyle name="Normal 2_Analyse TVE" xfId="2941"/>
    <cellStyle name="Normal 20" xfId="2942"/>
    <cellStyle name="Normal 20 2" xfId="2943"/>
    <cellStyle name="Normal 20 2 2" xfId="2944"/>
    <cellStyle name="Normal 20 3" xfId="2945"/>
    <cellStyle name="Normal 21" xfId="2946"/>
    <cellStyle name="Normal 21 2" xfId="2947"/>
    <cellStyle name="Normal 21 2 2" xfId="2948"/>
    <cellStyle name="Normal 21 3" xfId="2949"/>
    <cellStyle name="Normal 22" xfId="2950"/>
    <cellStyle name="Normal 22 2" xfId="2951"/>
    <cellStyle name="Normal 22 2 2" xfId="2952"/>
    <cellStyle name="Normal 22 3" xfId="2953"/>
    <cellStyle name="Normal 23" xfId="2954"/>
    <cellStyle name="Normal 23 2" xfId="2955"/>
    <cellStyle name="Normal 23 2 2" xfId="2956"/>
    <cellStyle name="Normal 23 3" xfId="2957"/>
    <cellStyle name="Normal 24" xfId="2958"/>
    <cellStyle name="Normal 24 2" xfId="2959"/>
    <cellStyle name="Normal 24 2 2" xfId="2960"/>
    <cellStyle name="Normal 24 3" xfId="2961"/>
    <cellStyle name="Normal 25" xfId="2962"/>
    <cellStyle name="Normal 25 2" xfId="2963"/>
    <cellStyle name="Normal 25 2 2" xfId="2964"/>
    <cellStyle name="Normal 25 3" xfId="2965"/>
    <cellStyle name="Normal 26" xfId="2966"/>
    <cellStyle name="Normal 26 2" xfId="2967"/>
    <cellStyle name="Normal 26 2 2" xfId="2968"/>
    <cellStyle name="Normal 26 3" xfId="2969"/>
    <cellStyle name="Normal 27" xfId="2970"/>
    <cellStyle name="Normal 27 2" xfId="2971"/>
    <cellStyle name="Normal 27 2 2" xfId="2972"/>
    <cellStyle name="Normal 27 3" xfId="2973"/>
    <cellStyle name="Normal 28" xfId="2974"/>
    <cellStyle name="Normal 28 2" xfId="2975"/>
    <cellStyle name="Normal 28 2 2" xfId="2976"/>
    <cellStyle name="Normal 28 3" xfId="2977"/>
    <cellStyle name="Normal 29" xfId="2978"/>
    <cellStyle name="Normal 29 2" xfId="2979"/>
    <cellStyle name="Normal 29 2 2" xfId="2980"/>
    <cellStyle name="Normal 3" xfId="2981"/>
    <cellStyle name="Normal 3 2" xfId="2982"/>
    <cellStyle name="Normal 3 2 2" xfId="2983"/>
    <cellStyle name="Normal 3 2 2 2" xfId="2984"/>
    <cellStyle name="Normal 3 2 2 2 2" xfId="2985"/>
    <cellStyle name="Normal 3 2 2 2 3" xfId="2986"/>
    <cellStyle name="Normal 3 2 2 3" xfId="2987"/>
    <cellStyle name="Normal 3 2 2 3 2" xfId="2988"/>
    <cellStyle name="Normal 3 2 2 3 2 2" xfId="2989"/>
    <cellStyle name="Normal 3 2 2 3 2 3" xfId="2990"/>
    <cellStyle name="Normal 3 2 2 3 2 4" xfId="2991"/>
    <cellStyle name="Normal 3 2 2 3 2 5" xfId="2992"/>
    <cellStyle name="Normal 3 2 2 3 3" xfId="2993"/>
    <cellStyle name="Normal 3 2 2 3 3 2" xfId="2994"/>
    <cellStyle name="Normal 3 2 2 3 4" xfId="2995"/>
    <cellStyle name="Normal 3 2 2 3 5" xfId="2996"/>
    <cellStyle name="Normal 3 2 2 3 5 2" xfId="2997"/>
    <cellStyle name="Normal 3 2 2 3 6" xfId="2998"/>
    <cellStyle name="Normal 3 2 2 3 7" xfId="2999"/>
    <cellStyle name="Normal 3 2 2 3 8" xfId="3000"/>
    <cellStyle name="Normal 3 2 2 4" xfId="3001"/>
    <cellStyle name="Normal 3 2 2 5" xfId="3002"/>
    <cellStyle name="Normal 3 2 3" xfId="3003"/>
    <cellStyle name="Normal 3 2 3 2" xfId="3004"/>
    <cellStyle name="Normal 3 2 3 2 2" xfId="3005"/>
    <cellStyle name="Normal 3 2 3 2 2 2" xfId="3006"/>
    <cellStyle name="Normal 3 2 3 2 3" xfId="3007"/>
    <cellStyle name="Normal 3 2 3 2 4" xfId="3008"/>
    <cellStyle name="Normal 3 2 3 2 5" xfId="3009"/>
    <cellStyle name="Normal 3 2 3 2 6" xfId="3010"/>
    <cellStyle name="Normal 3 2 3 2 7" xfId="3011"/>
    <cellStyle name="Normal 3 2 3 2 8" xfId="3012"/>
    <cellStyle name="Normal 3 2 3 3" xfId="3013"/>
    <cellStyle name="Normal 3 2 3 4" xfId="3014"/>
    <cellStyle name="Normal 3 2 4" xfId="3015"/>
    <cellStyle name="Normal 3 2 5" xfId="3016"/>
    <cellStyle name="Normal 3 3" xfId="3017"/>
    <cellStyle name="Normal 3 3 2" xfId="3018"/>
    <cellStyle name="Normal 3 3 3" xfId="3019"/>
    <cellStyle name="Normal 3 4" xfId="3020"/>
    <cellStyle name="Normal 3 4 2" xfId="3021"/>
    <cellStyle name="Normal 3 5" xfId="3022"/>
    <cellStyle name="Normal 3 6" xfId="3023"/>
    <cellStyle name="Normal 30" xfId="3024"/>
    <cellStyle name="Normal 30 2" xfId="3025"/>
    <cellStyle name="Normal 30 2 2" xfId="3026"/>
    <cellStyle name="Normal 31" xfId="3027"/>
    <cellStyle name="Normal 31 2" xfId="3028"/>
    <cellStyle name="Normal 31 2 2" xfId="3029"/>
    <cellStyle name="Normal 32" xfId="3030"/>
    <cellStyle name="Normal 32 2" xfId="3031"/>
    <cellStyle name="Normal 32 2 2" xfId="3032"/>
    <cellStyle name="Normal 32 2 2 2" xfId="3033"/>
    <cellStyle name="Normal 32 3" xfId="3034"/>
    <cellStyle name="Normal 32 3 2" xfId="3035"/>
    <cellStyle name="Normal 33" xfId="3036"/>
    <cellStyle name="Normal 33 2" xfId="3037"/>
    <cellStyle name="Normal 33 2 2" xfId="3038"/>
    <cellStyle name="Normal 34" xfId="3039"/>
    <cellStyle name="Normal 34 2" xfId="3040"/>
    <cellStyle name="Normal 34 2 2" xfId="3041"/>
    <cellStyle name="Normal 34 2 2 2" xfId="3042"/>
    <cellStyle name="Normal 34 3" xfId="3043"/>
    <cellStyle name="Normal 34 3 2" xfId="3044"/>
    <cellStyle name="Normal 35" xfId="3045"/>
    <cellStyle name="Normal 35 2" xfId="3046"/>
    <cellStyle name="Normal 35 2 2" xfId="3047"/>
    <cellStyle name="Normal 35 2 2 2" xfId="3048"/>
    <cellStyle name="Normal 35 3" xfId="3049"/>
    <cellStyle name="Normal 35 3 2" xfId="3050"/>
    <cellStyle name="Normal 36" xfId="3051"/>
    <cellStyle name="Normal 36 2" xfId="3052"/>
    <cellStyle name="Normal 36 2 2" xfId="3053"/>
    <cellStyle name="Normal 36 2 2 2" xfId="3054"/>
    <cellStyle name="Normal 36 3" xfId="3055"/>
    <cellStyle name="Normal 36 3 2" xfId="3056"/>
    <cellStyle name="Normal 37" xfId="3057"/>
    <cellStyle name="Normal 37 2" xfId="3058"/>
    <cellStyle name="Normal 37 2 2" xfId="3059"/>
    <cellStyle name="Normal 37 2 2 2" xfId="3060"/>
    <cellStyle name="Normal 37 3" xfId="3061"/>
    <cellStyle name="Normal 37 3 2" xfId="3062"/>
    <cellStyle name="Normal 38" xfId="3063"/>
    <cellStyle name="Normal 38 2" xfId="3064"/>
    <cellStyle name="Normal 38 2 2" xfId="3065"/>
    <cellStyle name="Normal 39" xfId="3066"/>
    <cellStyle name="Normal 39 2" xfId="3067"/>
    <cellStyle name="Normal 39 2 2" xfId="3068"/>
    <cellStyle name="Normal 4" xfId="3069"/>
    <cellStyle name="Normal 4 2" xfId="3070"/>
    <cellStyle name="Normal 4 2 2" xfId="3071"/>
    <cellStyle name="Normal 4 2 2 2" xfId="3072"/>
    <cellStyle name="Normal 4 2 2 3" xfId="3073"/>
    <cellStyle name="Normal 4 2 2 4" xfId="3074"/>
    <cellStyle name="Normal 4 2 3" xfId="3075"/>
    <cellStyle name="Normal 4 2 3 2" xfId="3076"/>
    <cellStyle name="Normal 4 2 3 2 2" xfId="3077"/>
    <cellStyle name="Normal 4 2 3 3" xfId="3078"/>
    <cellStyle name="Normal 4 2 3 4" xfId="3079"/>
    <cellStyle name="Normal 4 2 4" xfId="3080"/>
    <cellStyle name="Normal 4 2 5" xfId="3081"/>
    <cellStyle name="Normal 4 2 6" xfId="3082"/>
    <cellStyle name="Normal 4 3" xfId="3083"/>
    <cellStyle name="Normal 4 3 2" xfId="3084"/>
    <cellStyle name="Normal 4 3 3" xfId="3085"/>
    <cellStyle name="Normal 4 4" xfId="3086"/>
    <cellStyle name="Normal 4 4 2" xfId="3087"/>
    <cellStyle name="Normal 4 4 3" xfId="3088"/>
    <cellStyle name="Normal 4 5" xfId="3089"/>
    <cellStyle name="Normal 4 6" xfId="3090"/>
    <cellStyle name="Normal 4 7" xfId="3091"/>
    <cellStyle name="Normal 4 8" xfId="3739"/>
    <cellStyle name="Normal 40" xfId="3092"/>
    <cellStyle name="Normal 40 2" xfId="3093"/>
    <cellStyle name="Normal 40 2 2" xfId="3094"/>
    <cellStyle name="Normal 41" xfId="3095"/>
    <cellStyle name="Normal 42" xfId="3096"/>
    <cellStyle name="Normal 43" xfId="3097"/>
    <cellStyle name="Normal 44" xfId="3098"/>
    <cellStyle name="Normal 45" xfId="3099"/>
    <cellStyle name="Normal 5" xfId="3100"/>
    <cellStyle name="Normal 5 2" xfId="3101"/>
    <cellStyle name="Normal 5 2 2" xfId="3102"/>
    <cellStyle name="Normal 5 3" xfId="3103"/>
    <cellStyle name="Normal 6" xfId="3104"/>
    <cellStyle name="Normal 6 10" xfId="3105"/>
    <cellStyle name="Normal 6 11" xfId="3106"/>
    <cellStyle name="Normal 6 12" xfId="3107"/>
    <cellStyle name="Normal 6 13" xfId="3108"/>
    <cellStyle name="Normal 6 2" xfId="3109"/>
    <cellStyle name="Normal 6 2 2" xfId="3110"/>
    <cellStyle name="Normal 6 2_Classeur1" xfId="3111"/>
    <cellStyle name="Normal 6 3" xfId="3112"/>
    <cellStyle name="Normal 6 3 2" xfId="3113"/>
    <cellStyle name="Normal 6 3_Classeur1" xfId="3114"/>
    <cellStyle name="Normal 6 4" xfId="3115"/>
    <cellStyle name="Normal 6 4 2" xfId="3116"/>
    <cellStyle name="Normal 6 4_Classeur1" xfId="3117"/>
    <cellStyle name="Normal 6 5" xfId="3118"/>
    <cellStyle name="Normal 6 5 2" xfId="3119"/>
    <cellStyle name="Normal 6 5_Classeur1" xfId="3120"/>
    <cellStyle name="Normal 6 6" xfId="3121"/>
    <cellStyle name="Normal 6 6 2" xfId="3122"/>
    <cellStyle name="Normal 6 6_Classeur1" xfId="3123"/>
    <cellStyle name="Normal 6 7" xfId="3124"/>
    <cellStyle name="Normal 6 7 2" xfId="3125"/>
    <cellStyle name="Normal 6 7_Classeur1" xfId="3126"/>
    <cellStyle name="Normal 6 8" xfId="3127"/>
    <cellStyle name="Normal 6 8 2" xfId="3128"/>
    <cellStyle name="Normal 6 8_Classeur1" xfId="3129"/>
    <cellStyle name="Normal 6 9" xfId="3130"/>
    <cellStyle name="Normal 6 9 2" xfId="3131"/>
    <cellStyle name="Normal 6 9_Classeur1" xfId="3132"/>
    <cellStyle name="Normal 6_Classeur1" xfId="3133"/>
    <cellStyle name="Normal 7" xfId="3134"/>
    <cellStyle name="Normal 7 2" xfId="3135"/>
    <cellStyle name="Normal 7 2 2" xfId="3136"/>
    <cellStyle name="Normal 7 2 2 2" xfId="3137"/>
    <cellStyle name="Normal 7 2 3" xfId="3138"/>
    <cellStyle name="Normal 7 3" xfId="3139"/>
    <cellStyle name="Normal 7 3 2" xfId="3140"/>
    <cellStyle name="Normal 7 3 2 2" xfId="3141"/>
    <cellStyle name="Normal 7 3 3" xfId="3142"/>
    <cellStyle name="Normal 7 4" xfId="3143"/>
    <cellStyle name="Normal 7 4 2" xfId="3144"/>
    <cellStyle name="Normal 7 4 2 2" xfId="3145"/>
    <cellStyle name="Normal 7 5" xfId="3146"/>
    <cellStyle name="Normal 7 5 2" xfId="3147"/>
    <cellStyle name="Normal 7 5 2 2" xfId="3148"/>
    <cellStyle name="Normal 7 6" xfId="3149"/>
    <cellStyle name="Normal 7 6 2" xfId="3150"/>
    <cellStyle name="Normal 7 7" xfId="3151"/>
    <cellStyle name="Normal 8" xfId="3152"/>
    <cellStyle name="Normal 8 2" xfId="3153"/>
    <cellStyle name="Normal 8 2 2" xfId="3154"/>
    <cellStyle name="Normal 8 2 2 2" xfId="3155"/>
    <cellStyle name="Normal 8 3" xfId="3156"/>
    <cellStyle name="Normal 8 3 2" xfId="3157"/>
    <cellStyle name="Normal 8 3 2 2" xfId="3158"/>
    <cellStyle name="Normal 8 3 3" xfId="3159"/>
    <cellStyle name="Normal 8 4" xfId="3160"/>
    <cellStyle name="Normal 8 4 2" xfId="3161"/>
    <cellStyle name="Normal 8 4 2 2" xfId="3162"/>
    <cellStyle name="Normal 8 4 3" xfId="3163"/>
    <cellStyle name="Normal 8 5" xfId="3164"/>
    <cellStyle name="Normal 8 5 2" xfId="3165"/>
    <cellStyle name="Normal 8 5 2 2" xfId="3166"/>
    <cellStyle name="Normal 8 6" xfId="3167"/>
    <cellStyle name="Normal 8 6 2" xfId="3168"/>
    <cellStyle name="Normal 8 7" xfId="3169"/>
    <cellStyle name="Normal 9" xfId="3170"/>
    <cellStyle name="Normal 9 2" xfId="3171"/>
    <cellStyle name="Normal 9 2 2" xfId="3172"/>
    <cellStyle name="Normal 9 2 2 2" xfId="3173"/>
    <cellStyle name="Normal 9 2 2 3" xfId="3174"/>
    <cellStyle name="Normal 9 2 3" xfId="3175"/>
    <cellStyle name="Normal 9 3" xfId="3176"/>
    <cellStyle name="Normal 9 3 2" xfId="3177"/>
    <cellStyle name="Normal 9 3 2 2" xfId="3178"/>
    <cellStyle name="Normal 9 3 3" xfId="3179"/>
    <cellStyle name="Normal 9 4" xfId="3180"/>
    <cellStyle name="Normal 9 4 2" xfId="3181"/>
    <cellStyle name="Normal 9 4 2 2" xfId="3182"/>
    <cellStyle name="Normal 9 5" xfId="3183"/>
    <cellStyle name="Normal 9 5 2" xfId="3184"/>
    <cellStyle name="Normal 9 6" xfId="3185"/>
    <cellStyle name="Normale_GHI-BILANCIO 2005 B" xfId="3186"/>
    <cellStyle name="Note" xfId="3187"/>
    <cellStyle name="Note 2" xfId="3188"/>
    <cellStyle name="Note_Feuil1" xfId="3189"/>
    <cellStyle name="oft Excel]_x000a__x000a_Comment=Les lignes open=/f ajoutent des fonctions personnalisées dans la liste Coller une fonction._x000a__x000a_Ma" xfId="3190"/>
    <cellStyle name="oft Excel]_x000a__x000a_Comment=Les lignes open=/f ajoutent des fonctions personnalisées dans la liste Coller une fonction._x000a__x000a_Ma 10" xfId="3191"/>
    <cellStyle name="oft Excel]_x000a__x000a_Comment=Les lignes open=/f ajoutent des fonctions personnalisées dans la liste Coller une fonction._x000a__x000a_Ma 11" xfId="3192"/>
    <cellStyle name="oft Excel]_x000a__x000a_Comment=Les lignes open=/f ajoutent des fonctions personnalisées dans la liste Coller une fonction._x000a__x000a_Ma 12" xfId="3193"/>
    <cellStyle name="oft Excel]_x000a__x000a_Comment=Les lignes open=/f ajoutent des fonctions personnalisées dans la liste Coller une fonction._x000a__x000a_Ma 13" xfId="3194"/>
    <cellStyle name="oft Excel]_x000a__x000a_Comment=Les lignes open=/f ajoutent des fonctions personnalisées dans la liste Coller une fonction._x000a__x000a_Ma 14" xfId="3195"/>
    <cellStyle name="oft Excel]_x000a__x000a_Comment=Les lignes open=/f ajoutent des fonctions personnalisées dans la liste Coller une fonction._x000a__x000a_Ma 15" xfId="3196"/>
    <cellStyle name="oft Excel]_x000a__x000a_Comment=Les lignes open=/f ajoutent des fonctions personnalisées dans la liste Coller une fonction._x000a__x000a_Ma 16" xfId="3197"/>
    <cellStyle name="oft Excel]_x000a__x000a_Comment=Les lignes open=/f ajoutent des fonctions personnalisées dans la liste Coller une fonction._x000a__x000a_Ma 17" xfId="3198"/>
    <cellStyle name="oft Excel]_x000a__x000a_Comment=Les lignes open=/f ajoutent des fonctions personnalisées dans la liste Coller une fonction._x000a__x000a_Ma 18" xfId="3199"/>
    <cellStyle name="oft Excel]_x000a__x000a_Comment=Les lignes open=/f ajoutent des fonctions personnalisées dans la liste Coller une fonction._x000a__x000a_Ma 19" xfId="3200"/>
    <cellStyle name="oft Excel]_x000a__x000a_Comment=Les lignes open=/f ajoutent des fonctions personnalisées dans la liste Coller une fonction._x000a__x000a_Ma 2" xfId="3201"/>
    <cellStyle name="oft Excel]_x000a__x000a_Comment=Les lignes open=/f ajoutent des fonctions personnalisées dans la liste Coller une fonction._x000a__x000a_Ma 20" xfId="3202"/>
    <cellStyle name="oft Excel]_x000a__x000a_Comment=Les lignes open=/f ajoutent des fonctions personnalisées dans la liste Coller une fonction._x000a__x000a_Ma 21" xfId="3203"/>
    <cellStyle name="oft Excel]_x000a__x000a_Comment=Les lignes open=/f ajoutent des fonctions personnalisées dans la liste Coller une fonction._x000a__x000a_Ma 22" xfId="3204"/>
    <cellStyle name="oft Excel]_x000a__x000a_Comment=Les lignes open=/f ajoutent des fonctions personnalisées dans la liste Coller une fonction._x000a__x000a_Ma 23" xfId="3205"/>
    <cellStyle name="oft Excel]_x000a__x000a_Comment=Les lignes open=/f ajoutent des fonctions personnalisées dans la liste Coller une fonction._x000a__x000a_Ma 24" xfId="3206"/>
    <cellStyle name="oft Excel]_x000a__x000a_Comment=Les lignes open=/f ajoutent des fonctions personnalisées dans la liste Coller une fonction._x000a__x000a_Ma 25" xfId="3207"/>
    <cellStyle name="oft Excel]_x000a__x000a_Comment=Les lignes open=/f ajoutent des fonctions personnalisées dans la liste Coller une fonction._x000a__x000a_Ma 26" xfId="3208"/>
    <cellStyle name="oft Excel]_x000a__x000a_Comment=Les lignes open=/f ajoutent des fonctions personnalisées dans la liste Coller une fonction._x000a__x000a_Ma 27" xfId="3209"/>
    <cellStyle name="oft Excel]_x000a__x000a_Comment=Les lignes open=/f ajoutent des fonctions personnalisées dans la liste Coller une fonction._x000a__x000a_Ma 28" xfId="3210"/>
    <cellStyle name="oft Excel]_x000a__x000a_Comment=Les lignes open=/f ajoutent des fonctions personnalisées dans la liste Coller une fonction._x000a__x000a_Ma 29" xfId="3211"/>
    <cellStyle name="oft Excel]_x000a__x000a_Comment=Les lignes open=/f ajoutent des fonctions personnalisées dans la liste Coller une fonction._x000a__x000a_Ma 3" xfId="3212"/>
    <cellStyle name="oft Excel]_x000a__x000a_Comment=Les lignes open=/f ajoutent des fonctions personnalisées dans la liste Coller une fonction._x000a__x000a_Ma 30" xfId="3213"/>
    <cellStyle name="oft Excel]_x000a__x000a_Comment=Les lignes open=/f ajoutent des fonctions personnalisées dans la liste Coller une fonction._x000a__x000a_Ma 31" xfId="3214"/>
    <cellStyle name="oft Excel]_x000a__x000a_Comment=Les lignes open=/f ajoutent des fonctions personnalisées dans la liste Coller une fonction._x000a__x000a_Ma 32" xfId="3215"/>
    <cellStyle name="oft Excel]_x000a__x000a_Comment=Les lignes open=/f ajoutent des fonctions personnalisées dans la liste Coller une fonction._x000a__x000a_Ma 33" xfId="3216"/>
    <cellStyle name="oft Excel]_x000a__x000a_Comment=Les lignes open=/f ajoutent des fonctions personnalisées dans la liste Coller une fonction._x000a__x000a_Ma 34" xfId="3217"/>
    <cellStyle name="oft Excel]_x000a__x000a_Comment=Les lignes open=/f ajoutent des fonctions personnalisées dans la liste Coller une fonction._x000a__x000a_Ma 35" xfId="3218"/>
    <cellStyle name="oft Excel]_x000a__x000a_Comment=Les lignes open=/f ajoutent des fonctions personnalisées dans la liste Coller une fonction._x000a__x000a_Ma 36" xfId="3219"/>
    <cellStyle name="oft Excel]_x000a__x000a_Comment=Les lignes open=/f ajoutent des fonctions personnalisées dans la liste Coller une fonction._x000a__x000a_Ma 37" xfId="3220"/>
    <cellStyle name="oft Excel]_x000a__x000a_Comment=Les lignes open=/f ajoutent des fonctions personnalisées dans la liste Coller une fonction._x000a__x000a_Ma 38" xfId="3221"/>
    <cellStyle name="oft Excel]_x000a__x000a_Comment=Les lignes open=/f ajoutent des fonctions personnalisées dans la liste Coller une fonction._x000a__x000a_Ma 39" xfId="3222"/>
    <cellStyle name="oft Excel]_x000a__x000a_Comment=Les lignes open=/f ajoutent des fonctions personnalisées dans la liste Coller une fonction._x000a__x000a_Ma 4" xfId="3223"/>
    <cellStyle name="oft Excel]_x000a__x000a_Comment=Les lignes open=/f ajoutent des fonctions personnalisées dans la liste Coller une fonction._x000a__x000a_Ma 40" xfId="3224"/>
    <cellStyle name="oft Excel]_x000a__x000a_Comment=Les lignes open=/f ajoutent des fonctions personnalisées dans la liste Coller une fonction._x000a__x000a_Ma 41" xfId="3225"/>
    <cellStyle name="oft Excel]_x000a__x000a_Comment=Les lignes open=/f ajoutent des fonctions personnalisées dans la liste Coller une fonction._x000a__x000a_Ma 42" xfId="3226"/>
    <cellStyle name="oft Excel]_x000a__x000a_Comment=Les lignes open=/f ajoutent des fonctions personnalisées dans la liste Coller une fonction._x000a__x000a_Ma 43" xfId="3227"/>
    <cellStyle name="oft Excel]_x000a__x000a_Comment=Les lignes open=/f ajoutent des fonctions personnalisées dans la liste Coller une fonction._x000a__x000a_Ma 44" xfId="3228"/>
    <cellStyle name="oft Excel]_x000a__x000a_Comment=Les lignes open=/f ajoutent des fonctions personnalisées dans la liste Coller une fonction._x000a__x000a_Ma 5" xfId="3229"/>
    <cellStyle name="oft Excel]_x000a__x000a_Comment=Les lignes open=/f ajoutent des fonctions personnalisées dans la liste Coller une fonction._x000a__x000a_Ma 6" xfId="3230"/>
    <cellStyle name="oft Excel]_x000a__x000a_Comment=Les lignes open=/f ajoutent des fonctions personnalisées dans la liste Coller une fonction._x000a__x000a_Ma 7" xfId="3231"/>
    <cellStyle name="oft Excel]_x000a__x000a_Comment=Les lignes open=/f ajoutent des fonctions personnalisées dans la liste Coller une fonction._x000a__x000a_Ma 8" xfId="3232"/>
    <cellStyle name="oft Excel]_x000a__x000a_Comment=Les lignes open=/f ajoutent des fonctions personnalisées dans la liste Coller une fonction._x000a__x000a_Ma 9" xfId="3233"/>
    <cellStyle name="oft Excel]_x000a__x000a_Comment=Les lignes open=/f ajoutent des fonctions personnalisées dans la liste Coller une fonction._x000a__x000a_Ma_Agregats PILOTIS 8.1 a dispo des utilisateurs 2011" xfId="3234"/>
    <cellStyle name="oft Excel]_x000d__x000a_Comment=Les lignes open=/f ajoutent des fonctions personnalisées dans la liste Coller une fonction._x000d__x000a_Ma" xfId="3235"/>
    <cellStyle name="oft Excel]_x000d__x000a_Comment=Les lignes open=/f ajoutent des fonctions personnalisées dans la liste Coller une fonction._x000d__x000a_Ma 10" xfId="3236"/>
    <cellStyle name="oft Excel]_x000d__x000a_Comment=Les lignes open=/f ajoutent des fonctions personnalisées dans la liste Coller une fonction._x000d__x000a_Ma 11" xfId="3237"/>
    <cellStyle name="oft Excel]_x000d__x000a_Comment=Les lignes open=/f ajoutent des fonctions personnalisées dans la liste Coller une fonction._x000d__x000a_Ma 12" xfId="3238"/>
    <cellStyle name="oft Excel]_x000d__x000a_Comment=Les lignes open=/f ajoutent des fonctions personnalisées dans la liste Coller une fonction._x000d__x000a_Ma 13" xfId="3239"/>
    <cellStyle name="oft Excel]_x000d__x000a_Comment=Les lignes open=/f ajoutent des fonctions personnalisées dans la liste Coller une fonction._x000d__x000a_Ma 14" xfId="3240"/>
    <cellStyle name="oft Excel]_x000d__x000a_Comment=Les lignes open=/f ajoutent des fonctions personnalisées dans la liste Coller une fonction._x000d__x000a_Ma 15" xfId="3241"/>
    <cellStyle name="oft Excel]_x000d__x000a_Comment=Les lignes open=/f ajoutent des fonctions personnalisées dans la liste Coller une fonction._x000d__x000a_Ma 16" xfId="3242"/>
    <cellStyle name="oft Excel]_x000d__x000a_Comment=Les lignes open=/f ajoutent des fonctions personnalisées dans la liste Coller une fonction._x000d__x000a_Ma 17" xfId="3243"/>
    <cellStyle name="oft Excel]_x000d__x000a_Comment=Les lignes open=/f ajoutent des fonctions personnalisées dans la liste Coller une fonction._x000d__x000a_Ma 18" xfId="3244"/>
    <cellStyle name="oft Excel]_x000d__x000a_Comment=Les lignes open=/f ajoutent des fonctions personnalisées dans la liste Coller une fonction._x000d__x000a_Ma 19" xfId="3245"/>
    <cellStyle name="oft Excel]_x000d__x000a_Comment=Les lignes open=/f ajoutent des fonctions personnalisées dans la liste Coller une fonction._x000d__x000a_Ma 2" xfId="3246"/>
    <cellStyle name="oft Excel]_x000d__x000a_Comment=Les lignes open=/f ajoutent des fonctions personnalisées dans la liste Coller une fonction._x000d__x000a_Ma 20" xfId="3247"/>
    <cellStyle name="oft Excel]_x000d__x000a_Comment=Les lignes open=/f ajoutent des fonctions personnalisées dans la liste Coller une fonction._x000d__x000a_Ma 21" xfId="3248"/>
    <cellStyle name="oft Excel]_x000d__x000a_Comment=Les lignes open=/f ajoutent des fonctions personnalisées dans la liste Coller une fonction._x000d__x000a_Ma 22" xfId="3249"/>
    <cellStyle name="oft Excel]_x000d__x000a_Comment=Les lignes open=/f ajoutent des fonctions personnalisées dans la liste Coller une fonction._x000d__x000a_Ma 23" xfId="3250"/>
    <cellStyle name="oft Excel]_x000d__x000a_Comment=Les lignes open=/f ajoutent des fonctions personnalisées dans la liste Coller une fonction._x000d__x000a_Ma 24" xfId="3251"/>
    <cellStyle name="oft Excel]_x000d__x000a_Comment=Les lignes open=/f ajoutent des fonctions personnalisées dans la liste Coller une fonction._x000d__x000a_Ma 25" xfId="3252"/>
    <cellStyle name="oft Excel]_x000d__x000a_Comment=Les lignes open=/f ajoutent des fonctions personnalisées dans la liste Coller une fonction._x000d__x000a_Ma 26" xfId="3253"/>
    <cellStyle name="oft Excel]_x000d__x000a_Comment=Les lignes open=/f ajoutent des fonctions personnalisées dans la liste Coller une fonction._x000d__x000a_Ma 27" xfId="3254"/>
    <cellStyle name="oft Excel]_x000d__x000a_Comment=Les lignes open=/f ajoutent des fonctions personnalisées dans la liste Coller une fonction._x000d__x000a_Ma 28" xfId="3255"/>
    <cellStyle name="oft Excel]_x000d__x000a_Comment=Les lignes open=/f ajoutent des fonctions personnalisées dans la liste Coller une fonction._x000d__x000a_Ma 29" xfId="3256"/>
    <cellStyle name="oft Excel]_x000d__x000a_Comment=Les lignes open=/f ajoutent des fonctions personnalisées dans la liste Coller une fonction._x000d__x000a_Ma 3" xfId="3257"/>
    <cellStyle name="oft Excel]_x000d__x000a_Comment=Les lignes open=/f ajoutent des fonctions personnalisées dans la liste Coller une fonction._x000d__x000a_Ma 30" xfId="3258"/>
    <cellStyle name="oft Excel]_x000d__x000a_Comment=Les lignes open=/f ajoutent des fonctions personnalisées dans la liste Coller une fonction._x000d__x000a_Ma 31" xfId="3259"/>
    <cellStyle name="oft Excel]_x000d__x000a_Comment=Les lignes open=/f ajoutent des fonctions personnalisées dans la liste Coller une fonction._x000d__x000a_Ma 32" xfId="3260"/>
    <cellStyle name="oft Excel]_x000d__x000a_Comment=Les lignes open=/f ajoutent des fonctions personnalisées dans la liste Coller une fonction._x000d__x000a_Ma 33" xfId="3261"/>
    <cellStyle name="oft Excel]_x000d__x000a_Comment=Les lignes open=/f ajoutent des fonctions personnalisées dans la liste Coller une fonction._x000d__x000a_Ma 34" xfId="3262"/>
    <cellStyle name="oft Excel]_x000d__x000a_Comment=Les lignes open=/f ajoutent des fonctions personnalisées dans la liste Coller une fonction._x000d__x000a_Ma 35" xfId="3263"/>
    <cellStyle name="oft Excel]_x000d__x000a_Comment=Les lignes open=/f ajoutent des fonctions personnalisées dans la liste Coller une fonction._x000d__x000a_Ma 36" xfId="3264"/>
    <cellStyle name="oft Excel]_x000d__x000a_Comment=Les lignes open=/f ajoutent des fonctions personnalisées dans la liste Coller une fonction._x000d__x000a_Ma 37" xfId="3265"/>
    <cellStyle name="oft Excel]_x000d__x000a_Comment=Les lignes open=/f ajoutent des fonctions personnalisées dans la liste Coller une fonction._x000d__x000a_Ma 38" xfId="3266"/>
    <cellStyle name="oft Excel]_x000d__x000a_Comment=Les lignes open=/f ajoutent des fonctions personnalisées dans la liste Coller une fonction._x000d__x000a_Ma 39" xfId="3267"/>
    <cellStyle name="oft Excel]_x000d__x000a_Comment=Les lignes open=/f ajoutent des fonctions personnalisées dans la liste Coller une fonction._x000d__x000a_Ma 4" xfId="3268"/>
    <cellStyle name="oft Excel]_x000d__x000a_Comment=Les lignes open=/f ajoutent des fonctions personnalisées dans la liste Coller une fonction._x000d__x000a_Ma 40" xfId="3269"/>
    <cellStyle name="oft Excel]_x000d__x000a_Comment=Les lignes open=/f ajoutent des fonctions personnalisées dans la liste Coller une fonction._x000d__x000a_Ma 41" xfId="3270"/>
    <cellStyle name="oft Excel]_x000d__x000a_Comment=Les lignes open=/f ajoutent des fonctions personnalisées dans la liste Coller une fonction._x000d__x000a_Ma 42" xfId="3271"/>
    <cellStyle name="oft Excel]_x000d__x000a_Comment=Les lignes open=/f ajoutent des fonctions personnalisées dans la liste Coller une fonction._x000d__x000a_Ma 43" xfId="3272"/>
    <cellStyle name="oft Excel]_x000d__x000a_Comment=Les lignes open=/f ajoutent des fonctions personnalisées dans la liste Coller une fonction._x000d__x000a_Ma 44" xfId="3273"/>
    <cellStyle name="oft Excel]_x000d__x000a_Comment=Les lignes open=/f ajoutent des fonctions personnalisées dans la liste Coller une fonction._x000d__x000a_Ma 5" xfId="3274"/>
    <cellStyle name="oft Excel]_x000d__x000a_Comment=Les lignes open=/f ajoutent des fonctions personnalisées dans la liste Coller une fonction._x000d__x000a_Ma 6" xfId="3275"/>
    <cellStyle name="oft Excel]_x000d__x000a_Comment=Les lignes open=/f ajoutent des fonctions personnalisées dans la liste Coller une fonction._x000d__x000a_Ma 7" xfId="3276"/>
    <cellStyle name="oft Excel]_x000d__x000a_Comment=Les lignes open=/f ajoutent des fonctions personnalisées dans la liste Coller une fonction._x000d__x000a_Ma 8" xfId="3277"/>
    <cellStyle name="oft Excel]_x000d__x000a_Comment=Les lignes open=/f ajoutent des fonctions personnalisées dans la liste Coller une fonction._x000d__x000a_Ma 9" xfId="3278"/>
    <cellStyle name="oft Excel]_x000d__x000a_Comment=Les lignes open=/f ajoutent des fonctions personnalisées dans la liste Coller une fonction._x000d__x000a_Ma_Agregats PILOTIS 8.1 a dispo des utilisateurs 2011" xfId="3279"/>
    <cellStyle name="Output" xfId="3280"/>
    <cellStyle name="pb_page_heading_LS" xfId="3281"/>
    <cellStyle name="Percent [0]" xfId="3282"/>
    <cellStyle name="Percent [00]" xfId="3283"/>
    <cellStyle name="Percent [2]" xfId="3284"/>
    <cellStyle name="Percent [2] 2" xfId="3285"/>
    <cellStyle name="Percent [2] 3" xfId="3286"/>
    <cellStyle name="Percent_#6 Temps &amp; Contractors" xfId="3287"/>
    <cellStyle name="Pourcent" xfId="3288"/>
    <cellStyle name="Pourcentage 10" xfId="3289"/>
    <cellStyle name="Pourcentage 10 2" xfId="3290"/>
    <cellStyle name="Pourcentage 10 2 2" xfId="3291"/>
    <cellStyle name="Pourcentage 11" xfId="3292"/>
    <cellStyle name="Pourcentage 11 2" xfId="3293"/>
    <cellStyle name="Pourcentage 11 2 2" xfId="3294"/>
    <cellStyle name="Pourcentage 11 2 2 2" xfId="3295"/>
    <cellStyle name="Pourcentage 11 3" xfId="3296"/>
    <cellStyle name="Pourcentage 11 3 2" xfId="3297"/>
    <cellStyle name="Pourcentage 11 3 2 2" xfId="3298"/>
    <cellStyle name="Pourcentage 11 4" xfId="3299"/>
    <cellStyle name="Pourcentage 11 4 2" xfId="3300"/>
    <cellStyle name="Pourcentage 11 4 2 2" xfId="3301"/>
    <cellStyle name="Pourcentage 11 5" xfId="3302"/>
    <cellStyle name="Pourcentage 11 5 2" xfId="3303"/>
    <cellStyle name="Pourcentage 11 5 2 2" xfId="3304"/>
    <cellStyle name="Pourcentage 11 6" xfId="3305"/>
    <cellStyle name="Pourcentage 11 6 2" xfId="3306"/>
    <cellStyle name="Pourcentage 12" xfId="3307"/>
    <cellStyle name="Pourcentage 12 2" xfId="3308"/>
    <cellStyle name="Pourcentage 12 2 2" xfId="3309"/>
    <cellStyle name="Pourcentage 13" xfId="3310"/>
    <cellStyle name="Pourcentage 13 2" xfId="3311"/>
    <cellStyle name="Pourcentage 13 2 2" xfId="3312"/>
    <cellStyle name="Pourcentage 13 3" xfId="3313"/>
    <cellStyle name="Pourcentage 14" xfId="3314"/>
    <cellStyle name="Pourcentage 14 2" xfId="3315"/>
    <cellStyle name="Pourcentage 14 2 2" xfId="3316"/>
    <cellStyle name="Pourcentage 15" xfId="3317"/>
    <cellStyle name="Pourcentage 15 2" xfId="3318"/>
    <cellStyle name="Pourcentage 15 2 2" xfId="3319"/>
    <cellStyle name="Pourcentage 15 2 2 2" xfId="3320"/>
    <cellStyle name="Pourcentage 15 3" xfId="3321"/>
    <cellStyle name="Pourcentage 15 3 2" xfId="3322"/>
    <cellStyle name="Pourcentage 16" xfId="3323"/>
    <cellStyle name="Pourcentage 16 2" xfId="3324"/>
    <cellStyle name="Pourcentage 16 2 2" xfId="3325"/>
    <cellStyle name="Pourcentage 17" xfId="3326"/>
    <cellStyle name="Pourcentage 17 2" xfId="3327"/>
    <cellStyle name="Pourcentage 17 2 2" xfId="3328"/>
    <cellStyle name="Pourcentage 18" xfId="3329"/>
    <cellStyle name="Pourcentage 18 2" xfId="3330"/>
    <cellStyle name="Pourcentage 18 2 2" xfId="3331"/>
    <cellStyle name="Pourcentage 19" xfId="3332"/>
    <cellStyle name="Pourcentage 19 2" xfId="3333"/>
    <cellStyle name="Pourcentage 19 2 2" xfId="3334"/>
    <cellStyle name="Pourcentage 2" xfId="3335"/>
    <cellStyle name="Pourcentage 2 2" xfId="3336"/>
    <cellStyle name="Pourcentage 2 2 2" xfId="3337"/>
    <cellStyle name="Pourcentage 20" xfId="3338"/>
    <cellStyle name="Pourcentage 20 2" xfId="3339"/>
    <cellStyle name="Pourcentage 20 2 2" xfId="3340"/>
    <cellStyle name="Pourcentage 21" xfId="3341"/>
    <cellStyle name="Pourcentage 21 2" xfId="3342"/>
    <cellStyle name="Pourcentage 21 2 2" xfId="3343"/>
    <cellStyle name="Pourcentage 22" xfId="3344"/>
    <cellStyle name="Pourcentage 22 2" xfId="3345"/>
    <cellStyle name="Pourcentage 22 2 2" xfId="3346"/>
    <cellStyle name="Pourcentage 23" xfId="3347"/>
    <cellStyle name="Pourcentage 23 2" xfId="3348"/>
    <cellStyle name="Pourcentage 23 2 2" xfId="3349"/>
    <cellStyle name="Pourcentage 24" xfId="3350"/>
    <cellStyle name="Pourcentage 24 2" xfId="3351"/>
    <cellStyle name="Pourcentage 24 2 2" xfId="3352"/>
    <cellStyle name="Pourcentage 25" xfId="3353"/>
    <cellStyle name="Pourcentage 25 2" xfId="3354"/>
    <cellStyle name="Pourcentage 26" xfId="3355"/>
    <cellStyle name="Pourcentage 3" xfId="3356"/>
    <cellStyle name="Pourcentage 3 2" xfId="3357"/>
    <cellStyle name="Pourcentage 3 2 2" xfId="3358"/>
    <cellStyle name="Pourcentage 4" xfId="3359"/>
    <cellStyle name="Pourcentage 4 2" xfId="3360"/>
    <cellStyle name="Pourcentage 4 2 2" xfId="3361"/>
    <cellStyle name="Pourcentage 5" xfId="3362"/>
    <cellStyle name="Pourcentage 5 2" xfId="3363"/>
    <cellStyle name="Pourcentage 5 2 2" xfId="3364"/>
    <cellStyle name="Pourcentage 6" xfId="3365"/>
    <cellStyle name="Pourcentage 6 2" xfId="3366"/>
    <cellStyle name="Pourcentage 6 2 2" xfId="3367"/>
    <cellStyle name="Pourcentage 7" xfId="3368"/>
    <cellStyle name="Pourcentage 7 2" xfId="3369"/>
    <cellStyle name="Pourcentage 7 2 2" xfId="3370"/>
    <cellStyle name="Pourcentage 7 2 2 2" xfId="3371"/>
    <cellStyle name="Pourcentage 7 3" xfId="3372"/>
    <cellStyle name="Pourcentage 7 3 2" xfId="3373"/>
    <cellStyle name="Pourcentage 7 3 2 2" xfId="3374"/>
    <cellStyle name="Pourcentage 7 4" xfId="3375"/>
    <cellStyle name="Pourcentage 7 4 2" xfId="3376"/>
    <cellStyle name="Pourcentage 7 4 2 2" xfId="3377"/>
    <cellStyle name="Pourcentage 7 5" xfId="3378"/>
    <cellStyle name="Pourcentage 7 5 2" xfId="3379"/>
    <cellStyle name="Pourcentage 7 5 2 2" xfId="3380"/>
    <cellStyle name="Pourcentage 7 6" xfId="3381"/>
    <cellStyle name="Pourcentage 7 6 2" xfId="3382"/>
    <cellStyle name="Pourcentage 8" xfId="3383"/>
    <cellStyle name="Pourcentage 8 2" xfId="3384"/>
    <cellStyle name="Pourcentage 8 2 2" xfId="3385"/>
    <cellStyle name="Pourcentage 9" xfId="3386"/>
    <cellStyle name="Pourcentage 9 2" xfId="3387"/>
    <cellStyle name="Pourcentage 9 2 2" xfId="3388"/>
    <cellStyle name="PrePop Currency (0)" xfId="3389"/>
    <cellStyle name="PrePop Currency (2)" xfId="3390"/>
    <cellStyle name="PrePop Units (0)" xfId="3391"/>
    <cellStyle name="PrePop Units (1)" xfId="3392"/>
    <cellStyle name="PrePop Units (2)" xfId="3393"/>
    <cellStyle name="ratio" xfId="3394"/>
    <cellStyle name="RepStyle1" xfId="2"/>
    <cellStyle name="RepStyle1 2" xfId="3395"/>
    <cellStyle name="RepStyle1 3" xfId="3396"/>
    <cellStyle name="RepStyle2" xfId="3397"/>
    <cellStyle name="RepStyle2 2" xfId="3398"/>
    <cellStyle name="RepStyle2 3" xfId="3399"/>
    <cellStyle name="RepStyle2 4" xfId="3400"/>
    <cellStyle name="RepStyle3" xfId="3"/>
    <cellStyle name="RepStyle3 2" xfId="3401"/>
    <cellStyle name="RepStyle3 3" xfId="3402"/>
    <cellStyle name="RepStyle3 4" xfId="3403"/>
    <cellStyle name="RepStyle4" xfId="3404"/>
    <cellStyle name="RepStyle4 2" xfId="3405"/>
    <cellStyle name="RepStyle4 3" xfId="3406"/>
    <cellStyle name="RepStyle4 4" xfId="3407"/>
    <cellStyle name="RepStyle5" xfId="3408"/>
    <cellStyle name="RepStyle5 2" xfId="3409"/>
    <cellStyle name="RepStyle5 3" xfId="3410"/>
    <cellStyle name="RepStyle5 4" xfId="3411"/>
    <cellStyle name="RepStyle6" xfId="6"/>
    <cellStyle name="RepStyle6 2" xfId="3412"/>
    <cellStyle name="RepStyle6 3" xfId="3413"/>
    <cellStyle name="RepStyle6 4" xfId="3414"/>
    <cellStyle name="RepStyle7" xfId="3415"/>
    <cellStyle name="RepStyle7 2" xfId="3416"/>
    <cellStyle name="RepStyle7 3" xfId="3417"/>
    <cellStyle name="RepStyle8" xfId="4"/>
    <cellStyle name="RepStyle8 2" xfId="3418"/>
    <cellStyle name="RepStyle9" xfId="5"/>
    <cellStyle name="Satisfaisant 2" xfId="3419"/>
    <cellStyle name="Satisfaisant 2 10" xfId="3420"/>
    <cellStyle name="Satisfaisant 2 11" xfId="3421"/>
    <cellStyle name="Satisfaisant 2 2" xfId="3422"/>
    <cellStyle name="Satisfaisant 2 3" xfId="3423"/>
    <cellStyle name="Satisfaisant 2 4" xfId="3424"/>
    <cellStyle name="Satisfaisant 2 5" xfId="3425"/>
    <cellStyle name="Satisfaisant 2 6" xfId="3426"/>
    <cellStyle name="Satisfaisant 2 7" xfId="3427"/>
    <cellStyle name="Satisfaisant 2 8" xfId="3428"/>
    <cellStyle name="Satisfaisant 2 9" xfId="3429"/>
    <cellStyle name="sbt2" xfId="3430"/>
    <cellStyle name="sbt2 2" xfId="3431"/>
    <cellStyle name="sbt2 3" xfId="3432"/>
    <cellStyle name="sbt2_CAF" xfId="3433"/>
    <cellStyle name="Sortie 2" xfId="3434"/>
    <cellStyle name="Sortie 2 10" xfId="3435"/>
    <cellStyle name="Sortie 2 11" xfId="3436"/>
    <cellStyle name="Sortie 2 2" xfId="3437"/>
    <cellStyle name="Sortie 2 3" xfId="3438"/>
    <cellStyle name="Sortie 2 4" xfId="3439"/>
    <cellStyle name="Sortie 2 5" xfId="3440"/>
    <cellStyle name="Sortie 2 6" xfId="3441"/>
    <cellStyle name="Sortie 2 7" xfId="3442"/>
    <cellStyle name="Sortie 2 8" xfId="3443"/>
    <cellStyle name="Sortie 2 9" xfId="3444"/>
    <cellStyle name="Sortie 2 9 2" xfId="3445"/>
    <cellStyle name="Sortie 2 9_Classeur1" xfId="3446"/>
    <cellStyle name="Sortie 2_Feuil1" xfId="3447"/>
    <cellStyle name="Sortie 3" xfId="3448"/>
    <cellStyle name="Sous titre" xfId="3449"/>
    <cellStyle name="Standard_Titres non consos Décembre 2000 FRANCOIS2" xfId="3450"/>
    <cellStyle name="Style 1" xfId="3451"/>
    <cellStyle name="Style 1 10" xfId="3452"/>
    <cellStyle name="Style 1 11" xfId="3453"/>
    <cellStyle name="Style 1 12" xfId="3454"/>
    <cellStyle name="Style 1 13" xfId="3455"/>
    <cellStyle name="Style 1 14" xfId="3456"/>
    <cellStyle name="Style 1 15" xfId="3457"/>
    <cellStyle name="Style 1 16" xfId="3458"/>
    <cellStyle name="Style 1 17" xfId="3459"/>
    <cellStyle name="Style 1 18" xfId="3460"/>
    <cellStyle name="Style 1 19" xfId="3461"/>
    <cellStyle name="Style 1 2" xfId="3462"/>
    <cellStyle name="Style 1 20" xfId="3463"/>
    <cellStyle name="Style 1 21" xfId="3464"/>
    <cellStyle name="Style 1 22" xfId="3465"/>
    <cellStyle name="Style 1 23" xfId="3466"/>
    <cellStyle name="Style 1 24" xfId="3467"/>
    <cellStyle name="Style 1 25" xfId="3468"/>
    <cellStyle name="Style 1 26" xfId="3469"/>
    <cellStyle name="Style 1 27" xfId="3470"/>
    <cellStyle name="Style 1 28" xfId="3471"/>
    <cellStyle name="Style 1 29" xfId="3472"/>
    <cellStyle name="Style 1 3" xfId="3473"/>
    <cellStyle name="Style 1 30" xfId="3474"/>
    <cellStyle name="Style 1 31" xfId="3475"/>
    <cellStyle name="Style 1 32" xfId="3476"/>
    <cellStyle name="Style 1 33" xfId="3477"/>
    <cellStyle name="Style 1 34" xfId="3478"/>
    <cellStyle name="Style 1 35" xfId="3479"/>
    <cellStyle name="Style 1 36" xfId="3480"/>
    <cellStyle name="Style 1 37" xfId="3481"/>
    <cellStyle name="Style 1 38" xfId="3482"/>
    <cellStyle name="Style 1 39" xfId="3483"/>
    <cellStyle name="Style 1 4" xfId="3484"/>
    <cellStyle name="Style 1 40" xfId="3485"/>
    <cellStyle name="Style 1 41" xfId="3486"/>
    <cellStyle name="Style 1 42" xfId="3487"/>
    <cellStyle name="Style 1 43" xfId="3488"/>
    <cellStyle name="Style 1 44" xfId="3489"/>
    <cellStyle name="Style 1 45" xfId="3490"/>
    <cellStyle name="Style 1 5" xfId="3491"/>
    <cellStyle name="Style 1 6" xfId="3492"/>
    <cellStyle name="Style 1 7" xfId="3493"/>
    <cellStyle name="Style 1 8" xfId="3494"/>
    <cellStyle name="Style 1 9" xfId="3495"/>
    <cellStyle name="Style 1_Agregats PILOTIS 8.1 a dispo des utilisateurs 2011" xfId="3496"/>
    <cellStyle name="subt1" xfId="3497"/>
    <cellStyle name="subt1 2" xfId="3498"/>
    <cellStyle name="subt1 3" xfId="3499"/>
    <cellStyle name="subt1_CAF" xfId="3500"/>
    <cellStyle name="tableau" xfId="3501"/>
    <cellStyle name="tableau 2" xfId="3502"/>
    <cellStyle name="tableau 3" xfId="3503"/>
    <cellStyle name="tableau 4" xfId="3504"/>
    <cellStyle name="tableau 5" xfId="3505"/>
    <cellStyle name="tableau 6" xfId="3506"/>
    <cellStyle name="tableau 7" xfId="3507"/>
    <cellStyle name="tableau 8" xfId="3508"/>
    <cellStyle name="tableau 9" xfId="3509"/>
    <cellStyle name="tableau_Analyse" xfId="3510"/>
    <cellStyle name="Text Indent A" xfId="3511"/>
    <cellStyle name="Text Indent A 2" xfId="3512"/>
    <cellStyle name="Text Indent B" xfId="3513"/>
    <cellStyle name="Text Indent C" xfId="3514"/>
    <cellStyle name="Texte explicatif 2" xfId="3515"/>
    <cellStyle name="Texte explicatif 2 10" xfId="3516"/>
    <cellStyle name="Texte explicatif 2 11" xfId="3517"/>
    <cellStyle name="Texte explicatif 2 2" xfId="3518"/>
    <cellStyle name="Texte explicatif 2 3" xfId="3519"/>
    <cellStyle name="Texte explicatif 2 4" xfId="3520"/>
    <cellStyle name="Texte explicatif 2 5" xfId="3521"/>
    <cellStyle name="Texte explicatif 2 6" xfId="3522"/>
    <cellStyle name="Texte explicatif 2 7" xfId="3523"/>
    <cellStyle name="Texte explicatif 2 8" xfId="3524"/>
    <cellStyle name="Texte explicatif 2 9" xfId="3525"/>
    <cellStyle name="Texte explicatif 3" xfId="3526"/>
    <cellStyle name="Title" xfId="3527"/>
    <cellStyle name="Titre 2" xfId="3528"/>
    <cellStyle name="Titre 2 10" xfId="3529"/>
    <cellStyle name="Titre 2 11" xfId="3530"/>
    <cellStyle name="Titre 2 12" xfId="3531"/>
    <cellStyle name="Titre 2 2" xfId="3532"/>
    <cellStyle name="Titre 2 2 2" xfId="3533"/>
    <cellStyle name="Titre 2 2_Classeur1" xfId="3534"/>
    <cellStyle name="Titre 2 3" xfId="3535"/>
    <cellStyle name="Titre 2 3 2" xfId="3536"/>
    <cellStyle name="Titre 2 3_Classeur1" xfId="3537"/>
    <cellStyle name="Titre 2 4" xfId="3538"/>
    <cellStyle name="Titre 2 4 2" xfId="3539"/>
    <cellStyle name="Titre 2 4_Classeur1" xfId="3540"/>
    <cellStyle name="Titre 2 5" xfId="3541"/>
    <cellStyle name="Titre 2 5 2" xfId="3542"/>
    <cellStyle name="Titre 2 5_Classeur1" xfId="3543"/>
    <cellStyle name="Titre 2 6" xfId="3544"/>
    <cellStyle name="Titre 2 6 2" xfId="3545"/>
    <cellStyle name="Titre 2 6_Classeur1" xfId="3546"/>
    <cellStyle name="Titre 2 7" xfId="3547"/>
    <cellStyle name="Titre 2 7 2" xfId="3548"/>
    <cellStyle name="Titre 2 7_Classeur1" xfId="3549"/>
    <cellStyle name="Titre 2 8" xfId="3550"/>
    <cellStyle name="Titre 2 8 2" xfId="3551"/>
    <cellStyle name="Titre 2 8_Classeur1" xfId="3552"/>
    <cellStyle name="Titre 2 9" xfId="3553"/>
    <cellStyle name="Titre 2 9 2" xfId="3554"/>
    <cellStyle name="Titre 2 9_Classeur1" xfId="3555"/>
    <cellStyle name="Titre colonnes" xfId="3556"/>
    <cellStyle name="Titre colonnes 2" xfId="3557"/>
    <cellStyle name="Titre colonnes 2 2" xfId="3558"/>
    <cellStyle name="Titre colonnes 2_Analyse" xfId="3559"/>
    <cellStyle name="Titre colonnes_CAF et CFL données" xfId="3560"/>
    <cellStyle name="Titre général" xfId="3561"/>
    <cellStyle name="Titre général 2" xfId="3562"/>
    <cellStyle name="Titre général 2 2" xfId="3563"/>
    <cellStyle name="Titre général 2_Analyse" xfId="3564"/>
    <cellStyle name="Titre général_CAF et CFL données" xfId="3565"/>
    <cellStyle name="Titre lignes" xfId="3566"/>
    <cellStyle name="Titre lignes 2" xfId="3567"/>
    <cellStyle name="Titre lignes 2 2" xfId="3568"/>
    <cellStyle name="Titre lignes 2_Analyse" xfId="3569"/>
    <cellStyle name="Titre lignes_CAF et CFL données" xfId="3570"/>
    <cellStyle name="Titre page" xfId="3571"/>
    <cellStyle name="Titre page 2" xfId="3572"/>
    <cellStyle name="Titre page 2 2" xfId="3573"/>
    <cellStyle name="Titre page 2_Analyse" xfId="3574"/>
    <cellStyle name="Titre page_CAF et CFL données" xfId="3575"/>
    <cellStyle name="Titre 1 2" xfId="3576"/>
    <cellStyle name="Titre 1 2 10" xfId="3577"/>
    <cellStyle name="Titre 1 2 11" xfId="3578"/>
    <cellStyle name="Titre 1 2 12" xfId="3579"/>
    <cellStyle name="Titre 1 2 2" xfId="3580"/>
    <cellStyle name="Titre 1 2 2 2" xfId="3581"/>
    <cellStyle name="Titre 1 2 2_Classeur1" xfId="3582"/>
    <cellStyle name="Titre 1 2 3" xfId="3583"/>
    <cellStyle name="Titre 1 2 3 2" xfId="3584"/>
    <cellStyle name="Titre 1 2 3_Classeur1" xfId="3585"/>
    <cellStyle name="Titre 1 2 4" xfId="3586"/>
    <cellStyle name="Titre 1 2 4 2" xfId="3587"/>
    <cellStyle name="Titre 1 2 4_Classeur1" xfId="3588"/>
    <cellStyle name="Titre 1 2 5" xfId="3589"/>
    <cellStyle name="Titre 1 2 5 2" xfId="3590"/>
    <cellStyle name="Titre 1 2 5_Classeur1" xfId="3591"/>
    <cellStyle name="Titre 1 2 6" xfId="3592"/>
    <cellStyle name="Titre 1 2 6 2" xfId="3593"/>
    <cellStyle name="Titre 1 2 6_Classeur1" xfId="3594"/>
    <cellStyle name="Titre 1 2 7" xfId="3595"/>
    <cellStyle name="Titre 1 2 7 2" xfId="3596"/>
    <cellStyle name="Titre 1 2 7_Classeur1" xfId="3597"/>
    <cellStyle name="Titre 1 2 8" xfId="3598"/>
    <cellStyle name="Titre 1 2 8 2" xfId="3599"/>
    <cellStyle name="Titre 1 2 8_Classeur1" xfId="3600"/>
    <cellStyle name="Titre 1 2 9" xfId="3601"/>
    <cellStyle name="Titre 1 2 9 2" xfId="3602"/>
    <cellStyle name="Titre 1 2 9_Classeur1" xfId="3603"/>
    <cellStyle name="Titre 1 2_Feuil1" xfId="3604"/>
    <cellStyle name="Titre 2 2" xfId="3605"/>
    <cellStyle name="Titre 2 2 10" xfId="3606"/>
    <cellStyle name="Titre 2 2 11" xfId="3607"/>
    <cellStyle name="Titre 2 2 12" xfId="3608"/>
    <cellStyle name="Titre 2 2 2" xfId="3609"/>
    <cellStyle name="Titre 2 2 2 2" xfId="3610"/>
    <cellStyle name="Titre 2 2 2_Classeur1" xfId="3611"/>
    <cellStyle name="Titre 2 2 3" xfId="3612"/>
    <cellStyle name="Titre 2 2 3 2" xfId="3613"/>
    <cellStyle name="Titre 2 2 3_Classeur1" xfId="3614"/>
    <cellStyle name="Titre 2 2 4" xfId="3615"/>
    <cellStyle name="Titre 2 2 4 2" xfId="3616"/>
    <cellStyle name="Titre 2 2 4_Classeur1" xfId="3617"/>
    <cellStyle name="Titre 2 2 5" xfId="3618"/>
    <cellStyle name="Titre 2 2 5 2" xfId="3619"/>
    <cellStyle name="Titre 2 2 5_Classeur1" xfId="3620"/>
    <cellStyle name="Titre 2 2 6" xfId="3621"/>
    <cellStyle name="Titre 2 2 6 2" xfId="3622"/>
    <cellStyle name="Titre 2 2 6_Classeur1" xfId="3623"/>
    <cellStyle name="Titre 2 2 7" xfId="3624"/>
    <cellStyle name="Titre 2 2 7 2" xfId="3625"/>
    <cellStyle name="Titre 2 2 7_Classeur1" xfId="3626"/>
    <cellStyle name="Titre 2 2 8" xfId="3627"/>
    <cellStyle name="Titre 2 2 8 2" xfId="3628"/>
    <cellStyle name="Titre 2 2 8_Classeur1" xfId="3629"/>
    <cellStyle name="Titre 2 2 9" xfId="3630"/>
    <cellStyle name="Titre 2 2 9 2" xfId="3631"/>
    <cellStyle name="Titre 2 2 9_Classeur1" xfId="3632"/>
    <cellStyle name="Titre 2 2_Feuil1" xfId="3633"/>
    <cellStyle name="Titre 2 3" xfId="3634"/>
    <cellStyle name="Titre 3 2" xfId="3635"/>
    <cellStyle name="Titre 3 2 10" xfId="3636"/>
    <cellStyle name="Titre 3 2 11" xfId="3637"/>
    <cellStyle name="Titre 3 2 12" xfId="3638"/>
    <cellStyle name="Titre 3 2 2" xfId="3639"/>
    <cellStyle name="Titre 3 2 2 2" xfId="3640"/>
    <cellStyle name="Titre 3 2 2_Classeur1" xfId="3641"/>
    <cellStyle name="Titre 3 2 3" xfId="3642"/>
    <cellStyle name="Titre 3 2 3 2" xfId="3643"/>
    <cellStyle name="Titre 3 2 3_Classeur1" xfId="3644"/>
    <cellStyle name="Titre 3 2 4" xfId="3645"/>
    <cellStyle name="Titre 3 2 4 2" xfId="3646"/>
    <cellStyle name="Titre 3 2 4_Classeur1" xfId="3647"/>
    <cellStyle name="Titre 3 2 5" xfId="3648"/>
    <cellStyle name="Titre 3 2 5 2" xfId="3649"/>
    <cellStyle name="Titre 3 2 5_Classeur1" xfId="3650"/>
    <cellStyle name="Titre 3 2 6" xfId="3651"/>
    <cellStyle name="Titre 3 2 6 2" xfId="3652"/>
    <cellStyle name="Titre 3 2 6_Classeur1" xfId="3653"/>
    <cellStyle name="Titre 3 2 7" xfId="3654"/>
    <cellStyle name="Titre 3 2 7 2" xfId="3655"/>
    <cellStyle name="Titre 3 2 7_Classeur1" xfId="3656"/>
    <cellStyle name="Titre 3 2 8" xfId="3657"/>
    <cellStyle name="Titre 3 2 8 2" xfId="3658"/>
    <cellStyle name="Titre 3 2 8_Classeur1" xfId="3659"/>
    <cellStyle name="Titre 3 2 9" xfId="3660"/>
    <cellStyle name="Titre 3 2 9 2" xfId="3661"/>
    <cellStyle name="Titre 3 2 9_Classeur1" xfId="3662"/>
    <cellStyle name="Titre 3 2_Feuil1" xfId="3663"/>
    <cellStyle name="Titre 4 2" xfId="3664"/>
    <cellStyle name="Titre 4 2 10" xfId="3665"/>
    <cellStyle name="Titre 4 2 11" xfId="3666"/>
    <cellStyle name="Titre 4 2 12" xfId="3667"/>
    <cellStyle name="Titre 4 2 2" xfId="3668"/>
    <cellStyle name="Titre 4 2 2 2" xfId="3669"/>
    <cellStyle name="Titre 4 2 2_Classeur1" xfId="3670"/>
    <cellStyle name="Titre 4 2 3" xfId="3671"/>
    <cellStyle name="Titre 4 2 3 2" xfId="3672"/>
    <cellStyle name="Titre 4 2 3_Classeur1" xfId="3673"/>
    <cellStyle name="Titre 4 2 4" xfId="3674"/>
    <cellStyle name="Titre 4 2 4 2" xfId="3675"/>
    <cellStyle name="Titre 4 2 4_Classeur1" xfId="3676"/>
    <cellStyle name="Titre 4 2 5" xfId="3677"/>
    <cellStyle name="Titre 4 2 5 2" xfId="3678"/>
    <cellStyle name="Titre 4 2 5_Classeur1" xfId="3679"/>
    <cellStyle name="Titre 4 2 6" xfId="3680"/>
    <cellStyle name="Titre 4 2 6 2" xfId="3681"/>
    <cellStyle name="Titre 4 2 6_Classeur1" xfId="3682"/>
    <cellStyle name="Titre 4 2 7" xfId="3683"/>
    <cellStyle name="Titre 4 2 7 2" xfId="3684"/>
    <cellStyle name="Titre 4 2 7_Classeur1" xfId="3685"/>
    <cellStyle name="Titre 4 2 8" xfId="3686"/>
    <cellStyle name="Titre 4 2 8 2" xfId="3687"/>
    <cellStyle name="Titre 4 2 8_Classeur1" xfId="3688"/>
    <cellStyle name="Titre 4 2 9" xfId="3689"/>
    <cellStyle name="Titre 4 2 9 2" xfId="3690"/>
    <cellStyle name="Titre 4 2 9_Classeur1" xfId="3691"/>
    <cellStyle name="ToCheck" xfId="3692"/>
    <cellStyle name="Total 2" xfId="3693"/>
    <cellStyle name="Total 2 10" xfId="3694"/>
    <cellStyle name="Total 2 11" xfId="3695"/>
    <cellStyle name="Total 2 12" xfId="3696"/>
    <cellStyle name="Total 2 2" xfId="3697"/>
    <cellStyle name="Total 2 2 2" xfId="3698"/>
    <cellStyle name="Total 2 2_Classeur1" xfId="3699"/>
    <cellStyle name="Total 2 3" xfId="3700"/>
    <cellStyle name="Total 2 3 2" xfId="3701"/>
    <cellStyle name="Total 2 3_Classeur1" xfId="3702"/>
    <cellStyle name="Total 2 4" xfId="3703"/>
    <cellStyle name="Total 2 4 2" xfId="3704"/>
    <cellStyle name="Total 2 4_Classeur1" xfId="3705"/>
    <cellStyle name="Total 2 5" xfId="3706"/>
    <cellStyle name="Total 2 5 2" xfId="3707"/>
    <cellStyle name="Total 2 5_Classeur1" xfId="3708"/>
    <cellStyle name="Total 2 6" xfId="3709"/>
    <cellStyle name="Total 2 6 2" xfId="3710"/>
    <cellStyle name="Total 2 6_Classeur1" xfId="3711"/>
    <cellStyle name="Total 2 7" xfId="3712"/>
    <cellStyle name="Total 2 7 2" xfId="3713"/>
    <cellStyle name="Total 2 7_Classeur1" xfId="3714"/>
    <cellStyle name="Total 2 8" xfId="3715"/>
    <cellStyle name="Total 2 8 2" xfId="3716"/>
    <cellStyle name="Total 2 8_Classeur1" xfId="3717"/>
    <cellStyle name="Total 2 9" xfId="3718"/>
    <cellStyle name="Total 2 9 2" xfId="3719"/>
    <cellStyle name="Total 2 9_Classeur1" xfId="3720"/>
    <cellStyle name="Total 2_Feuil1" xfId="3721"/>
    <cellStyle name="Total 3" xfId="3722"/>
    <cellStyle name="un_chiffre_ap_virg" xfId="3723"/>
    <cellStyle name="Valuta (0)_DATI" xfId="3724"/>
    <cellStyle name="Vérification 2" xfId="3725"/>
    <cellStyle name="Vérification 2 10" xfId="3726"/>
    <cellStyle name="Vérification 2 11" xfId="3727"/>
    <cellStyle name="Vérification 2 2" xfId="3728"/>
    <cellStyle name="Vérification 2 3" xfId="3729"/>
    <cellStyle name="Vérification 2 4" xfId="3730"/>
    <cellStyle name="Vérification 2 5" xfId="3731"/>
    <cellStyle name="Vérification 2 6" xfId="3732"/>
    <cellStyle name="Vérification 2 7" xfId="3733"/>
    <cellStyle name="Vérification 2 8" xfId="3734"/>
    <cellStyle name="Vérification 2 9" xfId="3735"/>
    <cellStyle name="Vérification 2_Feuil1" xfId="3736"/>
    <cellStyle name="Warning Text" xfId="3737"/>
    <cellStyle name="一般_Sheet1" xfId="37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269875</xdr:colOff>
      <xdr:row>0</xdr:row>
      <xdr:rowOff>301625</xdr:rowOff>
    </xdr:from>
    <xdr:to>
      <xdr:col>29</xdr:col>
      <xdr:colOff>413975</xdr:colOff>
      <xdr:row>1</xdr:row>
      <xdr:rowOff>840054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68400" y="301625"/>
          <a:ext cx="2411050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907039</xdr:colOff>
      <xdr:row>3</xdr:row>
      <xdr:rowOff>348527</xdr:rowOff>
    </xdr:from>
    <xdr:to>
      <xdr:col>24</xdr:col>
      <xdr:colOff>927797</xdr:colOff>
      <xdr:row>3</xdr:row>
      <xdr:rowOff>1584612</xdr:rowOff>
    </xdr:to>
    <xdr:pic>
      <xdr:nvPicPr>
        <xdr:cNvPr id="2" name="Image 1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1289" y="834302"/>
          <a:ext cx="3430708" cy="1236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1164772</xdr:colOff>
      <xdr:row>3</xdr:row>
      <xdr:rowOff>27213</xdr:rowOff>
    </xdr:to>
    <xdr:pic>
      <xdr:nvPicPr>
        <xdr:cNvPr id="2" name="Image 1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0"/>
          <a:ext cx="2412547" cy="8654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174625</xdr:rowOff>
    </xdr:from>
    <xdr:to>
      <xdr:col>7</xdr:col>
      <xdr:colOff>1604600</xdr:colOff>
      <xdr:row>0</xdr:row>
      <xdr:rowOff>1046429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0" y="174625"/>
          <a:ext cx="241422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2545773</xdr:colOff>
      <xdr:row>0</xdr:row>
      <xdr:rowOff>103909</xdr:rowOff>
    </xdr:from>
    <xdr:to>
      <xdr:col>4</xdr:col>
      <xdr:colOff>2310316</xdr:colOff>
      <xdr:row>1</xdr:row>
      <xdr:rowOff>404213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3723" y="103909"/>
          <a:ext cx="2412493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264584</xdr:colOff>
      <xdr:row>0</xdr:row>
      <xdr:rowOff>21167</xdr:rowOff>
    </xdr:from>
    <xdr:to>
      <xdr:col>7</xdr:col>
      <xdr:colOff>810952</xdr:colOff>
      <xdr:row>0</xdr:row>
      <xdr:rowOff>805844</xdr:rowOff>
    </xdr:to>
    <xdr:pic>
      <xdr:nvPicPr>
        <xdr:cNvPr id="2" name="Image 1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1" y="21167"/>
          <a:ext cx="2133868" cy="784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476250</xdr:colOff>
      <xdr:row>0</xdr:row>
      <xdr:rowOff>0</xdr:rowOff>
    </xdr:from>
    <xdr:to>
      <xdr:col>18</xdr:col>
      <xdr:colOff>737825</xdr:colOff>
      <xdr:row>3</xdr:row>
      <xdr:rowOff>128854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4675" y="0"/>
          <a:ext cx="2414225" cy="8718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&#233;gulation/DRG/DRG%202018-2020/DRG%20de%20saisine/Donn&#233;es%20chiffr&#233;es%20DRG%202018-2020%20saisine/Chiffres%20Suret&#233;,%20PMR,%20accueil%20g&#233;n&#233;ral/PMR/Prestations%20PMR%202016+17+18+19+20_D&#233;tail%20par%20gare%20-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ologie"/>
      <sheetName val="PMR 18-20 avec formules"/>
      <sheetName val="PMR 18-20 sans formule"/>
      <sheetName val="PMR 18-20 par gare"/>
      <sheetName val="PMR 18-20 FINAL"/>
      <sheetName val="PMR 18-20 TCD par périm"/>
      <sheetName val="PMR 18-20 TCD+détail TGV"/>
      <sheetName val="TN PAR GARE (BASE)"/>
      <sheetName val="TN PAR GARE retravaillé"/>
      <sheetName val="PMR 18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périmètre de gestion</v>
          </cell>
          <cell r="C2">
            <v>2018</v>
          </cell>
          <cell r="D2">
            <v>2019</v>
          </cell>
          <cell r="E2">
            <v>2020</v>
          </cell>
          <cell r="F2">
            <v>2018</v>
          </cell>
          <cell r="G2">
            <v>2019</v>
          </cell>
          <cell r="H2">
            <v>2020</v>
          </cell>
          <cell r="I2">
            <v>2018</v>
          </cell>
          <cell r="J2">
            <v>2019</v>
          </cell>
          <cell r="K2">
            <v>2020</v>
          </cell>
          <cell r="L2">
            <v>2018</v>
          </cell>
          <cell r="M2">
            <v>2019</v>
          </cell>
          <cell r="N2">
            <v>2020</v>
          </cell>
        </row>
        <row r="3">
          <cell r="B3" t="str">
            <v>TGA PARIS GARE DE LYON - BERCY</v>
          </cell>
          <cell r="C3">
            <v>82007.750000000015</v>
          </cell>
          <cell r="D3">
            <v>90208.525000000023</v>
          </cell>
          <cell r="E3">
            <v>99229.377500000031</v>
          </cell>
          <cell r="I3">
            <v>82892</v>
          </cell>
          <cell r="J3">
            <v>91182</v>
          </cell>
          <cell r="K3">
            <v>100299</v>
          </cell>
          <cell r="L3">
            <v>82892</v>
          </cell>
          <cell r="M3">
            <v>91182</v>
          </cell>
          <cell r="N3">
            <v>100299</v>
          </cell>
        </row>
        <row r="4">
          <cell r="B4" t="str">
            <v>TGA LYON PART-DIEU</v>
          </cell>
          <cell r="C4">
            <v>62178.270000000011</v>
          </cell>
          <cell r="D4">
            <v>68396.097000000023</v>
          </cell>
          <cell r="E4">
            <v>75235.706700000039</v>
          </cell>
          <cell r="L4">
            <v>62178.270000000011</v>
          </cell>
          <cell r="M4">
            <v>68396.097000000023</v>
          </cell>
          <cell r="N4">
            <v>75235.706700000039</v>
          </cell>
        </row>
        <row r="5">
          <cell r="B5" t="str">
            <v>TGA Paris Montparnasse</v>
          </cell>
          <cell r="C5">
            <v>57870.670000000006</v>
          </cell>
          <cell r="D5">
            <v>63657.737000000016</v>
          </cell>
          <cell r="E5">
            <v>70023.510700000028</v>
          </cell>
          <cell r="I5">
            <v>55849</v>
          </cell>
          <cell r="J5">
            <v>61434</v>
          </cell>
          <cell r="K5">
            <v>67579</v>
          </cell>
          <cell r="L5">
            <v>55849</v>
          </cell>
          <cell r="M5">
            <v>61434</v>
          </cell>
          <cell r="N5">
            <v>67579</v>
          </cell>
        </row>
        <row r="6">
          <cell r="B6" t="str">
            <v>TGA BORDEAUX</v>
          </cell>
          <cell r="C6">
            <v>39702.520000000011</v>
          </cell>
          <cell r="D6">
            <v>43672.772000000019</v>
          </cell>
          <cell r="E6">
            <v>48040.049200000023</v>
          </cell>
          <cell r="L6">
            <v>39702.520000000011</v>
          </cell>
          <cell r="M6">
            <v>43672.772000000019</v>
          </cell>
          <cell r="N6">
            <v>48040.049200000023</v>
          </cell>
        </row>
        <row r="7">
          <cell r="B7" t="str">
            <v>TGA TOULOUSE</v>
          </cell>
          <cell r="C7">
            <v>29931.770000000004</v>
          </cell>
          <cell r="D7">
            <v>32924.947000000007</v>
          </cell>
          <cell r="E7">
            <v>36217.44170000001</v>
          </cell>
          <cell r="L7">
            <v>29931.770000000004</v>
          </cell>
          <cell r="M7">
            <v>32924.947000000007</v>
          </cell>
          <cell r="N7">
            <v>36217.44170000001</v>
          </cell>
        </row>
        <row r="8">
          <cell r="B8" t="str">
            <v>TGA NANTES</v>
          </cell>
          <cell r="C8">
            <v>28724.190000000002</v>
          </cell>
          <cell r="D8">
            <v>31596.609000000004</v>
          </cell>
          <cell r="E8">
            <v>34756.269900000007</v>
          </cell>
          <cell r="L8">
            <v>28724.190000000002</v>
          </cell>
          <cell r="M8">
            <v>31596.609000000004</v>
          </cell>
          <cell r="N8">
            <v>34756.269900000007</v>
          </cell>
        </row>
        <row r="9">
          <cell r="B9" t="str">
            <v>TGA Paris Nord</v>
          </cell>
          <cell r="C9">
            <v>27666.650000000005</v>
          </cell>
          <cell r="D9">
            <v>30433.31500000001</v>
          </cell>
          <cell r="E9">
            <v>33476.64650000001</v>
          </cell>
          <cell r="I9">
            <v>42879</v>
          </cell>
          <cell r="J9">
            <v>47167</v>
          </cell>
          <cell r="K9">
            <v>51884</v>
          </cell>
          <cell r="L9">
            <v>42879</v>
          </cell>
          <cell r="M9">
            <v>47167</v>
          </cell>
          <cell r="N9">
            <v>51884</v>
          </cell>
        </row>
        <row r="10">
          <cell r="B10" t="str">
            <v>TGA Marseille St Charles</v>
          </cell>
          <cell r="C10">
            <v>27220.160000000003</v>
          </cell>
          <cell r="D10">
            <v>29942.176000000007</v>
          </cell>
          <cell r="E10">
            <v>32936.39360000001</v>
          </cell>
          <cell r="L10">
            <v>27220.160000000003</v>
          </cell>
          <cell r="M10">
            <v>29942.176000000007</v>
          </cell>
          <cell r="N10">
            <v>32936.39360000001</v>
          </cell>
        </row>
        <row r="11">
          <cell r="B11" t="str">
            <v>TGA MONTPELLIER</v>
          </cell>
          <cell r="C11">
            <v>23506.670000000002</v>
          </cell>
          <cell r="D11">
            <v>25857.337000000003</v>
          </cell>
          <cell r="E11">
            <v>28443.070700000007</v>
          </cell>
          <cell r="L11">
            <v>23506.670000000002</v>
          </cell>
          <cell r="M11">
            <v>25857.337000000003</v>
          </cell>
          <cell r="N11">
            <v>28443.070700000007</v>
          </cell>
        </row>
        <row r="12">
          <cell r="B12" t="str">
            <v>TGA Lille Europe</v>
          </cell>
          <cell r="C12">
            <v>23262.250000000004</v>
          </cell>
          <cell r="D12">
            <v>25588.475000000006</v>
          </cell>
          <cell r="E12">
            <v>28147.322500000009</v>
          </cell>
          <cell r="L12">
            <v>23262.250000000004</v>
          </cell>
          <cell r="M12">
            <v>25588.475000000006</v>
          </cell>
          <cell r="N12">
            <v>28147.322500000009</v>
          </cell>
        </row>
        <row r="13">
          <cell r="B13" t="str">
            <v>TGA RENNES</v>
          </cell>
          <cell r="C13">
            <v>21200.410000000003</v>
          </cell>
          <cell r="D13">
            <v>23320.451000000005</v>
          </cell>
          <cell r="E13">
            <v>25652.496100000008</v>
          </cell>
          <cell r="L13">
            <v>21200.410000000003</v>
          </cell>
          <cell r="M13">
            <v>23320.451000000005</v>
          </cell>
          <cell r="N13">
            <v>25652.496100000008</v>
          </cell>
        </row>
        <row r="14">
          <cell r="B14" t="str">
            <v>TGA STRASBOURG</v>
          </cell>
          <cell r="C14">
            <v>17122.710000000003</v>
          </cell>
          <cell r="D14">
            <v>18834.981000000003</v>
          </cell>
          <cell r="E14">
            <v>20718.479100000004</v>
          </cell>
          <cell r="L14">
            <v>17122.710000000003</v>
          </cell>
          <cell r="M14">
            <v>18834.981000000003</v>
          </cell>
          <cell r="N14">
            <v>20718.479100000004</v>
          </cell>
        </row>
        <row r="15">
          <cell r="B15" t="str">
            <v>TGA Paris St Lazare</v>
          </cell>
          <cell r="C15">
            <v>14530.890000000003</v>
          </cell>
          <cell r="D15">
            <v>15983.979000000005</v>
          </cell>
          <cell r="E15">
            <v>17582.376900000007</v>
          </cell>
          <cell r="I15">
            <v>17642</v>
          </cell>
          <cell r="J15">
            <v>19407</v>
          </cell>
          <cell r="K15">
            <v>21347</v>
          </cell>
          <cell r="L15">
            <v>17642</v>
          </cell>
          <cell r="M15">
            <v>19407</v>
          </cell>
          <cell r="N15">
            <v>21347</v>
          </cell>
        </row>
        <row r="16">
          <cell r="B16" t="str">
            <v>TGA Paris Est</v>
          </cell>
          <cell r="C16">
            <v>13695.990000000003</v>
          </cell>
          <cell r="D16">
            <v>15065.589000000005</v>
          </cell>
          <cell r="E16">
            <v>16572.147900000007</v>
          </cell>
          <cell r="I16">
            <v>16422</v>
          </cell>
          <cell r="J16">
            <v>18065</v>
          </cell>
          <cell r="K16">
            <v>19871</v>
          </cell>
          <cell r="L16">
            <v>16422</v>
          </cell>
          <cell r="M16">
            <v>18065</v>
          </cell>
          <cell r="N16">
            <v>19871</v>
          </cell>
        </row>
        <row r="17">
          <cell r="B17" t="str">
            <v>TGA Paris Austerlitz</v>
          </cell>
          <cell r="C17">
            <v>12760.660000000002</v>
          </cell>
          <cell r="D17">
            <v>14036.726000000002</v>
          </cell>
          <cell r="E17">
            <v>15440.398600000004</v>
          </cell>
          <cell r="I17">
            <v>12398</v>
          </cell>
          <cell r="J17">
            <v>13638</v>
          </cell>
          <cell r="K17">
            <v>15001</v>
          </cell>
          <cell r="L17">
            <v>12398</v>
          </cell>
          <cell r="M17">
            <v>13638</v>
          </cell>
          <cell r="N17">
            <v>15001</v>
          </cell>
        </row>
        <row r="18">
          <cell r="B18" t="str">
            <v>TGA Lille Flandres</v>
          </cell>
          <cell r="C18">
            <v>12273.030000000002</v>
          </cell>
          <cell r="D18">
            <v>13500.333000000004</v>
          </cell>
          <cell r="E18">
            <v>14850.366300000005</v>
          </cell>
          <cell r="L18">
            <v>12273.030000000002</v>
          </cell>
          <cell r="M18">
            <v>13500.333000000004</v>
          </cell>
          <cell r="N18">
            <v>14850.366300000005</v>
          </cell>
        </row>
        <row r="19">
          <cell r="B19" t="str">
            <v>TGA GRENOBLE</v>
          </cell>
          <cell r="C19">
            <v>10703.660000000002</v>
          </cell>
          <cell r="D19">
            <v>11774.026000000003</v>
          </cell>
          <cell r="E19">
            <v>12951.428600000005</v>
          </cell>
          <cell r="L19">
            <v>10703.660000000002</v>
          </cell>
          <cell r="M19">
            <v>11774.026000000003</v>
          </cell>
          <cell r="N19">
            <v>12951.428600000005</v>
          </cell>
        </row>
        <row r="20">
          <cell r="B20" t="str">
            <v>TGA AEROPORT CDG 2 TGV</v>
          </cell>
          <cell r="C20">
            <v>10531.840000000002</v>
          </cell>
          <cell r="D20">
            <v>11585.024000000003</v>
          </cell>
          <cell r="E20">
            <v>12743.526400000004</v>
          </cell>
          <cell r="I20">
            <v>10525</v>
          </cell>
          <cell r="J20">
            <v>11577</v>
          </cell>
          <cell r="K20">
            <v>12735</v>
          </cell>
          <cell r="L20">
            <v>10525</v>
          </cell>
          <cell r="M20">
            <v>11577</v>
          </cell>
          <cell r="N20">
            <v>12735</v>
          </cell>
        </row>
        <row r="21">
          <cell r="B21" t="str">
            <v>TGA NANCY</v>
          </cell>
          <cell r="C21">
            <v>9811.8900000000031</v>
          </cell>
          <cell r="D21">
            <v>10793.079000000003</v>
          </cell>
          <cell r="E21">
            <v>11872.386900000005</v>
          </cell>
          <cell r="L21">
            <v>9811.8900000000031</v>
          </cell>
          <cell r="M21">
            <v>10793.079000000003</v>
          </cell>
          <cell r="N21">
            <v>11872.386900000005</v>
          </cell>
        </row>
        <row r="22">
          <cell r="B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TGV Saint-Pierre-des-Corps</v>
          </cell>
          <cell r="C23">
            <v>15383.940000000002</v>
          </cell>
          <cell r="D23">
            <v>16922.334000000003</v>
          </cell>
          <cell r="E23">
            <v>18614.567400000004</v>
          </cell>
          <cell r="L23">
            <v>15383.940000000002</v>
          </cell>
          <cell r="M23">
            <v>16922.334000000003</v>
          </cell>
          <cell r="N23">
            <v>18614.567400000004</v>
          </cell>
        </row>
        <row r="24">
          <cell r="B24" t="str">
            <v>TGV Valence Rhône-Alpes Sud</v>
          </cell>
          <cell r="C24">
            <v>12309.330000000002</v>
          </cell>
          <cell r="D24">
            <v>13540.263000000003</v>
          </cell>
          <cell r="E24">
            <v>14894.289300000004</v>
          </cell>
          <cell r="L24">
            <v>12309.330000000002</v>
          </cell>
          <cell r="M24">
            <v>13540.263000000003</v>
          </cell>
          <cell r="N24">
            <v>14894.289300000004</v>
          </cell>
        </row>
        <row r="25">
          <cell r="B25" t="str">
            <v>TGV Avignon</v>
          </cell>
          <cell r="C25">
            <v>12170.180000000002</v>
          </cell>
          <cell r="D25">
            <v>13387.198000000004</v>
          </cell>
          <cell r="E25">
            <v>14725.917800000005</v>
          </cell>
          <cell r="L25">
            <v>12170.180000000002</v>
          </cell>
          <cell r="M25">
            <v>13387.198000000004</v>
          </cell>
          <cell r="N25">
            <v>14725.917800000005</v>
          </cell>
        </row>
        <row r="26">
          <cell r="B26" t="str">
            <v>TGV Marne-la-Vallée Chessy</v>
          </cell>
          <cell r="C26">
            <v>11619.630000000003</v>
          </cell>
          <cell r="D26">
            <v>12781.593000000004</v>
          </cell>
          <cell r="E26">
            <v>14059.752300000006</v>
          </cell>
          <cell r="I26">
            <v>11082</v>
          </cell>
          <cell r="J26">
            <v>12190</v>
          </cell>
          <cell r="K26">
            <v>13409</v>
          </cell>
          <cell r="L26">
            <v>11082</v>
          </cell>
          <cell r="M26">
            <v>12190</v>
          </cell>
          <cell r="N26">
            <v>13409</v>
          </cell>
        </row>
        <row r="27">
          <cell r="B27" t="str">
            <v>TGV Aix-en-Provence</v>
          </cell>
          <cell r="C27">
            <v>8356.26</v>
          </cell>
          <cell r="D27">
            <v>9191.8860000000004</v>
          </cell>
          <cell r="E27">
            <v>10111.074600000002</v>
          </cell>
          <cell r="L27">
            <v>8356.26</v>
          </cell>
          <cell r="M27">
            <v>9191.8860000000004</v>
          </cell>
          <cell r="N27">
            <v>10111.074600000002</v>
          </cell>
        </row>
        <row r="28">
          <cell r="B28" t="str">
            <v>TGV Massy</v>
          </cell>
          <cell r="C28">
            <v>4804.9100000000008</v>
          </cell>
          <cell r="D28">
            <v>5285.4010000000017</v>
          </cell>
          <cell r="E28">
            <v>5813.9411000000027</v>
          </cell>
          <cell r="I28">
            <v>4762</v>
          </cell>
          <cell r="J28">
            <v>5238</v>
          </cell>
          <cell r="K28">
            <v>5762</v>
          </cell>
          <cell r="L28">
            <v>4762</v>
          </cell>
          <cell r="M28">
            <v>5238</v>
          </cell>
          <cell r="N28">
            <v>5762</v>
          </cell>
        </row>
        <row r="29">
          <cell r="B29" t="str">
            <v>TGV Champagne-Ardenne</v>
          </cell>
          <cell r="C29">
            <v>3306.9300000000003</v>
          </cell>
          <cell r="D29">
            <v>3637.6230000000005</v>
          </cell>
          <cell r="E29">
            <v>4001.3853000000008</v>
          </cell>
          <cell r="L29">
            <v>3306.9300000000003</v>
          </cell>
          <cell r="M29">
            <v>3637.6230000000005</v>
          </cell>
          <cell r="N29">
            <v>4001.3853000000008</v>
          </cell>
        </row>
        <row r="30">
          <cell r="B30" t="str">
            <v>TGV Lorraine</v>
          </cell>
          <cell r="C30">
            <v>3222.2300000000005</v>
          </cell>
          <cell r="D30">
            <v>3544.4530000000009</v>
          </cell>
          <cell r="E30">
            <v>3898.8983000000012</v>
          </cell>
          <cell r="L30">
            <v>3222.2300000000005</v>
          </cell>
          <cell r="M30">
            <v>3544.4530000000009</v>
          </cell>
          <cell r="N30">
            <v>3898.8983000000012</v>
          </cell>
        </row>
        <row r="31">
          <cell r="B31" t="str">
            <v>TGV Belfort - Montbéliard</v>
          </cell>
          <cell r="C31">
            <v>2110.2400000000002</v>
          </cell>
          <cell r="D31">
            <v>2321.2640000000006</v>
          </cell>
          <cell r="E31">
            <v>2553.3904000000007</v>
          </cell>
          <cell r="L31">
            <v>2110.2400000000002</v>
          </cell>
          <cell r="M31">
            <v>2321.2640000000006</v>
          </cell>
          <cell r="N31">
            <v>2553.3904000000007</v>
          </cell>
        </row>
        <row r="32">
          <cell r="B32" t="str">
            <v>TGV Haute Picardie</v>
          </cell>
          <cell r="C32">
            <v>2082.4100000000003</v>
          </cell>
          <cell r="D32">
            <v>2290.6510000000007</v>
          </cell>
          <cell r="E32">
            <v>2519.716100000001</v>
          </cell>
          <cell r="L32">
            <v>2082.4100000000003</v>
          </cell>
          <cell r="M32">
            <v>2290.6510000000007</v>
          </cell>
          <cell r="N32">
            <v>2519.716100000001</v>
          </cell>
        </row>
        <row r="33">
          <cell r="B33" t="str">
            <v>TGV Besançon Franche-Comté</v>
          </cell>
          <cell r="C33">
            <v>1965.0400000000002</v>
          </cell>
          <cell r="D33">
            <v>2161.5440000000003</v>
          </cell>
          <cell r="E33">
            <v>2377.6984000000007</v>
          </cell>
          <cell r="L33">
            <v>1965.0400000000002</v>
          </cell>
          <cell r="M33">
            <v>2161.5440000000003</v>
          </cell>
          <cell r="N33">
            <v>2377.6984000000007</v>
          </cell>
        </row>
        <row r="34">
          <cell r="B34" t="str">
            <v>TGV Le Creusot - Montceau-les-Mines - Montchanin</v>
          </cell>
          <cell r="C34">
            <v>1712.1500000000003</v>
          </cell>
          <cell r="D34">
            <v>1883.3650000000005</v>
          </cell>
          <cell r="E34">
            <v>2071.7015000000006</v>
          </cell>
          <cell r="L34">
            <v>1712.1500000000003</v>
          </cell>
          <cell r="M34">
            <v>1883.3650000000005</v>
          </cell>
          <cell r="N34">
            <v>2071.7015000000006</v>
          </cell>
        </row>
        <row r="35">
          <cell r="B35" t="str">
            <v>TGV Lyon Saint-Exupéry</v>
          </cell>
          <cell r="C35">
            <v>1003.0900000000001</v>
          </cell>
          <cell r="D35">
            <v>1103.3990000000003</v>
          </cell>
          <cell r="E35">
            <v>1213.7389000000005</v>
          </cell>
          <cell r="L35">
            <v>1003.0900000000001</v>
          </cell>
          <cell r="M35">
            <v>1103.3990000000003</v>
          </cell>
          <cell r="N35">
            <v>1213.7389000000005</v>
          </cell>
        </row>
        <row r="36">
          <cell r="B36" t="str">
            <v>TGV Mâcon Loché</v>
          </cell>
          <cell r="C36">
            <v>926.86000000000013</v>
          </cell>
          <cell r="D36">
            <v>1019.5460000000003</v>
          </cell>
          <cell r="E36">
            <v>1121.5006000000003</v>
          </cell>
          <cell r="L36">
            <v>926.86000000000013</v>
          </cell>
          <cell r="M36">
            <v>1019.5460000000003</v>
          </cell>
          <cell r="N36">
            <v>1121.5006000000003</v>
          </cell>
        </row>
        <row r="37">
          <cell r="B37" t="str">
            <v>TGV Vendôme - Villiers-sur-Loir</v>
          </cell>
          <cell r="C37">
            <v>750.2</v>
          </cell>
          <cell r="D37">
            <v>825.22000000000014</v>
          </cell>
          <cell r="E37">
            <v>907.74200000000019</v>
          </cell>
          <cell r="L37">
            <v>750.2</v>
          </cell>
          <cell r="M37">
            <v>825.22000000000014</v>
          </cell>
          <cell r="N37">
            <v>907.74200000000019</v>
          </cell>
        </row>
        <row r="38">
          <cell r="B38" t="str">
            <v>TGV Meuse</v>
          </cell>
          <cell r="C38">
            <v>446.49000000000007</v>
          </cell>
          <cell r="D38">
            <v>491.13900000000012</v>
          </cell>
          <cell r="E38">
            <v>540.25290000000018</v>
          </cell>
          <cell r="L38">
            <v>446.49000000000007</v>
          </cell>
          <cell r="M38">
            <v>491.13900000000012</v>
          </cell>
          <cell r="N38">
            <v>540.25290000000018</v>
          </cell>
        </row>
        <row r="39">
          <cell r="B39" t="str">
            <v>A TGV</v>
          </cell>
          <cell r="L39">
            <v>81589.350000000006</v>
          </cell>
          <cell r="M39">
            <v>89747.885000000009</v>
          </cell>
          <cell r="N39">
            <v>98722.873500000002</v>
          </cell>
        </row>
        <row r="40">
          <cell r="L40">
            <v>0</v>
          </cell>
          <cell r="M40">
            <v>0</v>
          </cell>
          <cell r="N40">
            <v>0</v>
          </cell>
        </row>
        <row r="41">
          <cell r="B41" t="str">
            <v>A NOUVELLE AQUITAINE</v>
          </cell>
          <cell r="C41">
            <v>53982.94000000001</v>
          </cell>
          <cell r="D41">
            <v>59381.234000000019</v>
          </cell>
          <cell r="E41">
            <v>65319.357400000015</v>
          </cell>
          <cell r="L41">
            <v>53982.94000000001</v>
          </cell>
          <cell r="M41">
            <v>59381.234000000019</v>
          </cell>
          <cell r="N41">
            <v>65319.357400000015</v>
          </cell>
        </row>
        <row r="42">
          <cell r="B42" t="str">
            <v>A OCCITANIE</v>
          </cell>
          <cell r="C42">
            <v>39553.69000000001</v>
          </cell>
          <cell r="D42">
            <v>43509.059000000008</v>
          </cell>
          <cell r="E42">
            <v>47859.964900000014</v>
          </cell>
          <cell r="L42">
            <v>39553.69000000001</v>
          </cell>
          <cell r="M42">
            <v>43509.059000000008</v>
          </cell>
          <cell r="N42">
            <v>47859.964900000014</v>
          </cell>
        </row>
        <row r="43">
          <cell r="B43" t="str">
            <v>A PACA</v>
          </cell>
          <cell r="C43">
            <v>38574.800000000003</v>
          </cell>
          <cell r="D43">
            <v>42432.280000000013</v>
          </cell>
          <cell r="E43">
            <v>46675.508000000016</v>
          </cell>
          <cell r="L43">
            <v>38574.800000000003</v>
          </cell>
          <cell r="M43">
            <v>42432.280000000013</v>
          </cell>
          <cell r="N43">
            <v>46675.508000000016</v>
          </cell>
        </row>
        <row r="44">
          <cell r="B44" t="str">
            <v>A AUV-RHONE ALPES</v>
          </cell>
          <cell r="C44">
            <v>37712.07</v>
          </cell>
          <cell r="D44">
            <v>41483.277000000016</v>
          </cell>
          <cell r="E44">
            <v>45631.604700000004</v>
          </cell>
          <cell r="L44">
            <v>37712.07</v>
          </cell>
          <cell r="M44">
            <v>41483.277000000016</v>
          </cell>
          <cell r="N44">
            <v>45631.604700000004</v>
          </cell>
        </row>
        <row r="45">
          <cell r="B45" t="str">
            <v>A PAYS DE LA LOIRE</v>
          </cell>
          <cell r="C45">
            <v>34354.320000000007</v>
          </cell>
          <cell r="D45">
            <v>37789.752</v>
          </cell>
          <cell r="E45">
            <v>41568.727200000008</v>
          </cell>
          <cell r="L45">
            <v>34354.320000000007</v>
          </cell>
          <cell r="M45">
            <v>37789.752</v>
          </cell>
          <cell r="N45">
            <v>41568.727200000008</v>
          </cell>
        </row>
        <row r="46">
          <cell r="B46" t="str">
            <v>A BRETAGNE</v>
          </cell>
          <cell r="C46">
            <v>25289.000000000007</v>
          </cell>
          <cell r="D46">
            <v>27817.900000000005</v>
          </cell>
          <cell r="E46">
            <v>30599.69000000001</v>
          </cell>
          <cell r="L46">
            <v>25289.000000000007</v>
          </cell>
          <cell r="M46">
            <v>27817.900000000005</v>
          </cell>
          <cell r="N46">
            <v>30599.69000000001</v>
          </cell>
        </row>
        <row r="47">
          <cell r="B47" t="str">
            <v>A CENTRE VAL de LOIRE</v>
          </cell>
          <cell r="C47">
            <v>23803.120000000003</v>
          </cell>
          <cell r="D47">
            <v>26183.432000000004</v>
          </cell>
          <cell r="E47">
            <v>28801.775200000011</v>
          </cell>
          <cell r="L47">
            <v>23803.120000000003</v>
          </cell>
          <cell r="M47">
            <v>26183.432000000004</v>
          </cell>
          <cell r="N47">
            <v>28801.775200000011</v>
          </cell>
        </row>
        <row r="48">
          <cell r="B48" t="str">
            <v>A NORMANDIE</v>
          </cell>
          <cell r="C48">
            <v>19860.940000000002</v>
          </cell>
          <cell r="D48">
            <v>21847.034000000007</v>
          </cell>
          <cell r="E48">
            <v>24031.737400000009</v>
          </cell>
          <cell r="L48">
            <v>19860.940000000002</v>
          </cell>
          <cell r="M48">
            <v>21847.034000000007</v>
          </cell>
          <cell r="N48">
            <v>24031.737400000009</v>
          </cell>
        </row>
        <row r="49">
          <cell r="B49" t="str">
            <v>A BOURGOGNE FC</v>
          </cell>
          <cell r="C49">
            <v>16472.940000000002</v>
          </cell>
          <cell r="D49">
            <v>18120.234000000004</v>
          </cell>
          <cell r="E49">
            <v>19932.257400000006</v>
          </cell>
          <cell r="L49">
            <v>16472.940000000002</v>
          </cell>
          <cell r="M49">
            <v>18120.234000000004</v>
          </cell>
          <cell r="N49">
            <v>19932.257400000006</v>
          </cell>
        </row>
        <row r="50">
          <cell r="B50" t="str">
            <v>A HAUTS DE FRANCE</v>
          </cell>
          <cell r="C50">
            <v>15123.79</v>
          </cell>
          <cell r="D50">
            <v>16636.169000000002</v>
          </cell>
          <cell r="E50">
            <v>18299.785900000006</v>
          </cell>
          <cell r="L50">
            <v>15123.79</v>
          </cell>
          <cell r="M50">
            <v>16636.169000000002</v>
          </cell>
          <cell r="N50">
            <v>18299.785900000006</v>
          </cell>
        </row>
        <row r="51">
          <cell r="B51" t="str">
            <v>A GRAND EST</v>
          </cell>
          <cell r="C51">
            <v>20352.2</v>
          </cell>
          <cell r="D51">
            <v>22387.420000000002</v>
          </cell>
          <cell r="E51">
            <v>24626.162000000004</v>
          </cell>
          <cell r="L51">
            <v>20352.2</v>
          </cell>
          <cell r="M51">
            <v>22387.420000000002</v>
          </cell>
          <cell r="N51">
            <v>24626.162000000004</v>
          </cell>
        </row>
        <row r="52">
          <cell r="L52">
            <v>0</v>
          </cell>
          <cell r="M52">
            <v>0</v>
          </cell>
          <cell r="N52">
            <v>0</v>
          </cell>
        </row>
        <row r="53">
          <cell r="B53" t="str">
            <v>B ILE-DE-France</v>
          </cell>
          <cell r="C53">
            <v>1477.4100000000003</v>
          </cell>
          <cell r="D53">
            <v>1625.1510000000003</v>
          </cell>
          <cell r="E53">
            <v>1787.6661000000004</v>
          </cell>
          <cell r="F53">
            <v>24705.915000000037</v>
          </cell>
          <cell r="G53">
            <v>27176.506500000061</v>
          </cell>
          <cell r="H53">
            <v>29894.157150000054</v>
          </cell>
          <cell r="L53">
            <v>26183.325000000037</v>
          </cell>
          <cell r="M53">
            <v>28801.657500000063</v>
          </cell>
          <cell r="N53">
            <v>31681.823250000052</v>
          </cell>
        </row>
        <row r="54">
          <cell r="B54" t="str">
            <v>B AUV-RHONE ALPES</v>
          </cell>
          <cell r="C54">
            <v>22960.960000000006</v>
          </cell>
          <cell r="D54">
            <v>25257.056000000008</v>
          </cell>
          <cell r="E54">
            <v>27782.761600000016</v>
          </cell>
          <cell r="L54">
            <v>22960.960000000006</v>
          </cell>
          <cell r="M54">
            <v>25257.056000000008</v>
          </cell>
          <cell r="N54">
            <v>27782.761600000016</v>
          </cell>
        </row>
        <row r="55">
          <cell r="B55" t="str">
            <v>B BOURGOGNE FC</v>
          </cell>
          <cell r="C55">
            <v>17718.030000000002</v>
          </cell>
          <cell r="D55">
            <v>19489.833000000006</v>
          </cell>
          <cell r="E55">
            <v>21438.816300000002</v>
          </cell>
          <cell r="L55">
            <v>17718.030000000002</v>
          </cell>
          <cell r="M55">
            <v>19489.833000000006</v>
          </cell>
          <cell r="N55">
            <v>21438.816300000002</v>
          </cell>
        </row>
        <row r="56">
          <cell r="B56" t="str">
            <v>B NOUVELLE AQUITAINE</v>
          </cell>
          <cell r="C56">
            <v>16048.230000000003</v>
          </cell>
          <cell r="D56">
            <v>17653.053000000007</v>
          </cell>
          <cell r="E56">
            <v>19418.358300000004</v>
          </cell>
          <cell r="L56">
            <v>16048.230000000003</v>
          </cell>
          <cell r="M56">
            <v>17653.053000000007</v>
          </cell>
          <cell r="N56">
            <v>19418.358300000004</v>
          </cell>
        </row>
        <row r="57">
          <cell r="B57" t="str">
            <v>B GRAND EST</v>
          </cell>
          <cell r="C57">
            <v>15007.630000000003</v>
          </cell>
          <cell r="D57">
            <v>16508.393000000004</v>
          </cell>
          <cell r="E57">
            <v>18159.232300000007</v>
          </cell>
          <cell r="L57">
            <v>15007.630000000003</v>
          </cell>
          <cell r="M57">
            <v>16508.393000000004</v>
          </cell>
          <cell r="N57">
            <v>18159.232300000007</v>
          </cell>
        </row>
        <row r="58">
          <cell r="B58" t="str">
            <v>B HAUTS DE FRANCE</v>
          </cell>
          <cell r="C58">
            <v>11784.190000000004</v>
          </cell>
          <cell r="D58">
            <v>12962.609000000004</v>
          </cell>
          <cell r="E58">
            <v>14258.869900000007</v>
          </cell>
          <cell r="L58">
            <v>11784.190000000004</v>
          </cell>
          <cell r="M58">
            <v>12962.609000000004</v>
          </cell>
          <cell r="N58">
            <v>14258.869900000007</v>
          </cell>
        </row>
        <row r="59">
          <cell r="B59" t="str">
            <v>B OCCITANIE</v>
          </cell>
          <cell r="C59">
            <v>10103.500000000002</v>
          </cell>
          <cell r="D59">
            <v>11113.850000000002</v>
          </cell>
          <cell r="E59">
            <v>12225.235000000004</v>
          </cell>
          <cell r="L59">
            <v>10103.500000000002</v>
          </cell>
          <cell r="M59">
            <v>11113.850000000002</v>
          </cell>
          <cell r="N59">
            <v>12225.235000000004</v>
          </cell>
        </row>
        <row r="60">
          <cell r="B60" t="str">
            <v>B PACA</v>
          </cell>
          <cell r="C60">
            <v>9169.3800000000028</v>
          </cell>
          <cell r="D60">
            <v>10086.318000000003</v>
          </cell>
          <cell r="E60">
            <v>11094.949800000004</v>
          </cell>
          <cell r="L60">
            <v>9169.3800000000028</v>
          </cell>
          <cell r="M60">
            <v>10086.318000000003</v>
          </cell>
          <cell r="N60">
            <v>11094.949800000004</v>
          </cell>
        </row>
        <row r="61">
          <cell r="B61" t="str">
            <v>B BRETAGNE</v>
          </cell>
          <cell r="C61">
            <v>8833.0000000000018</v>
          </cell>
          <cell r="D61">
            <v>9716.3000000000011</v>
          </cell>
          <cell r="E61">
            <v>10687.930000000002</v>
          </cell>
          <cell r="L61">
            <v>8833.0000000000018</v>
          </cell>
          <cell r="M61">
            <v>9716.3000000000011</v>
          </cell>
          <cell r="N61">
            <v>10687.930000000002</v>
          </cell>
        </row>
        <row r="62">
          <cell r="B62" t="str">
            <v>B PAYS DE LA LOIRE</v>
          </cell>
          <cell r="C62">
            <v>7458.4400000000023</v>
          </cell>
          <cell r="D62">
            <v>8204.2840000000033</v>
          </cell>
          <cell r="E62">
            <v>9024.7124000000022</v>
          </cell>
          <cell r="L62">
            <v>7458.4400000000023</v>
          </cell>
          <cell r="M62">
            <v>8204.2840000000033</v>
          </cell>
          <cell r="N62">
            <v>9024.7124000000022</v>
          </cell>
        </row>
        <row r="63">
          <cell r="B63" t="str">
            <v>B NORMANDIE</v>
          </cell>
          <cell r="C63">
            <v>5015.4500000000016</v>
          </cell>
          <cell r="D63">
            <v>5516.9950000000008</v>
          </cell>
          <cell r="E63">
            <v>6068.6945000000023</v>
          </cell>
          <cell r="L63">
            <v>5015.4500000000016</v>
          </cell>
          <cell r="M63">
            <v>5516.9950000000008</v>
          </cell>
          <cell r="N63">
            <v>6068.6945000000023</v>
          </cell>
        </row>
        <row r="64">
          <cell r="B64" t="str">
            <v>B CENTRE VAL de LOIRE</v>
          </cell>
          <cell r="C64">
            <v>4664.5500000000011</v>
          </cell>
          <cell r="D64">
            <v>5131.0050000000028</v>
          </cell>
          <cell r="E64">
            <v>5644.1055000000015</v>
          </cell>
          <cell r="L64">
            <v>4664.5500000000011</v>
          </cell>
          <cell r="M64">
            <v>5131.0050000000028</v>
          </cell>
          <cell r="N64">
            <v>5644.1055000000015</v>
          </cell>
        </row>
        <row r="65">
          <cell r="L65">
            <v>0</v>
          </cell>
          <cell r="M65">
            <v>0</v>
          </cell>
          <cell r="N65">
            <v>0</v>
          </cell>
        </row>
        <row r="66">
          <cell r="B66" t="str">
            <v>C OCCITANIE</v>
          </cell>
          <cell r="C66">
            <v>1989.24</v>
          </cell>
          <cell r="D66">
            <v>2188.1640000000007</v>
          </cell>
          <cell r="E66">
            <v>2406.9804000000004</v>
          </cell>
          <cell r="L66">
            <v>1989.24</v>
          </cell>
          <cell r="M66">
            <v>2188.1640000000007</v>
          </cell>
          <cell r="N66">
            <v>2406.9804000000004</v>
          </cell>
        </row>
        <row r="67">
          <cell r="B67" t="str">
            <v>C NOUVELLE AQUITAINE</v>
          </cell>
          <cell r="C67">
            <v>1626.2400000000002</v>
          </cell>
          <cell r="D67">
            <v>1788.8640000000005</v>
          </cell>
          <cell r="E67">
            <v>1967.7504000000006</v>
          </cell>
          <cell r="L67">
            <v>1626.2400000000002</v>
          </cell>
          <cell r="M67">
            <v>1788.8640000000005</v>
          </cell>
          <cell r="N67">
            <v>1967.7504000000006</v>
          </cell>
        </row>
        <row r="68">
          <cell r="B68" t="str">
            <v>C AUV-RHONE ALPES</v>
          </cell>
          <cell r="C68">
            <v>1271.7100000000005</v>
          </cell>
          <cell r="D68">
            <v>1398.8810000000001</v>
          </cell>
          <cell r="E68">
            <v>1538.7691000000004</v>
          </cell>
          <cell r="L68">
            <v>1271.7100000000005</v>
          </cell>
          <cell r="M68">
            <v>1398.8810000000001</v>
          </cell>
          <cell r="N68">
            <v>1538.7691000000004</v>
          </cell>
        </row>
        <row r="69">
          <cell r="B69" t="str">
            <v>C BRETAGNE</v>
          </cell>
          <cell r="C69">
            <v>975.26000000000022</v>
          </cell>
          <cell r="D69">
            <v>1072.7860000000003</v>
          </cell>
          <cell r="E69">
            <v>1180.0646000000004</v>
          </cell>
          <cell r="L69">
            <v>975.26000000000022</v>
          </cell>
          <cell r="M69">
            <v>1072.7860000000003</v>
          </cell>
          <cell r="N69">
            <v>1180.0646000000004</v>
          </cell>
        </row>
        <row r="70">
          <cell r="B70" t="str">
            <v>C PAYS DE LA LOIRE</v>
          </cell>
          <cell r="C70">
            <v>897.82000000000016</v>
          </cell>
          <cell r="D70">
            <v>987.6020000000002</v>
          </cell>
          <cell r="E70">
            <v>1086.3622000000003</v>
          </cell>
          <cell r="L70">
            <v>897.82000000000016</v>
          </cell>
          <cell r="M70">
            <v>987.6020000000002</v>
          </cell>
          <cell r="N70">
            <v>1086.3622000000003</v>
          </cell>
        </row>
        <row r="71">
          <cell r="B71" t="str">
            <v>C GRAND EST</v>
          </cell>
          <cell r="C71">
            <v>853.05000000000018</v>
          </cell>
          <cell r="D71">
            <v>938.35500000000013</v>
          </cell>
          <cell r="E71">
            <v>1032.1905000000002</v>
          </cell>
          <cell r="L71">
            <v>853.05000000000018</v>
          </cell>
          <cell r="M71">
            <v>938.35500000000013</v>
          </cell>
          <cell r="N71">
            <v>1032.1905000000002</v>
          </cell>
        </row>
        <row r="72">
          <cell r="B72" t="str">
            <v>C BOURGOGNE FC</v>
          </cell>
          <cell r="C72">
            <v>750.20000000000016</v>
          </cell>
          <cell r="D72">
            <v>825.22000000000025</v>
          </cell>
          <cell r="E72">
            <v>907.7420000000003</v>
          </cell>
          <cell r="L72">
            <v>750.20000000000016</v>
          </cell>
          <cell r="M72">
            <v>825.22000000000025</v>
          </cell>
          <cell r="N72">
            <v>907.7420000000003</v>
          </cell>
        </row>
        <row r="73">
          <cell r="B73" t="str">
            <v>C PACA</v>
          </cell>
          <cell r="C73">
            <v>707.85000000000014</v>
          </cell>
          <cell r="D73">
            <v>778.63500000000022</v>
          </cell>
          <cell r="E73">
            <v>856.49850000000038</v>
          </cell>
          <cell r="L73">
            <v>707.85000000000014</v>
          </cell>
          <cell r="M73">
            <v>778.63500000000022</v>
          </cell>
          <cell r="N73">
            <v>856.49850000000038</v>
          </cell>
        </row>
        <row r="74">
          <cell r="B74" t="str">
            <v>C CENTRE VAL de LOIRE</v>
          </cell>
          <cell r="C74">
            <v>648.56000000000017</v>
          </cell>
          <cell r="D74">
            <v>713.41600000000017</v>
          </cell>
          <cell r="E74">
            <v>784.75760000000037</v>
          </cell>
          <cell r="L74">
            <v>648.56000000000017</v>
          </cell>
          <cell r="M74">
            <v>713.41600000000017</v>
          </cell>
          <cell r="N74">
            <v>784.75760000000037</v>
          </cell>
        </row>
        <row r="75">
          <cell r="B75" t="str">
            <v>C HAUTS DE FRANCE</v>
          </cell>
          <cell r="C75">
            <v>19.360000000000003</v>
          </cell>
          <cell r="D75">
            <v>21.296000000000003</v>
          </cell>
          <cell r="E75">
            <v>23.425600000000006</v>
          </cell>
          <cell r="L75">
            <v>19.360000000000003</v>
          </cell>
          <cell r="M75">
            <v>21.296000000000003</v>
          </cell>
          <cell r="N75">
            <v>23.425600000000006</v>
          </cell>
        </row>
        <row r="76">
          <cell r="B76" t="str">
            <v>C NORMANDIE</v>
          </cell>
          <cell r="C76">
            <v>1.2100000000000002</v>
          </cell>
          <cell r="D76">
            <v>1.3310000000000004</v>
          </cell>
          <cell r="E76">
            <v>1.4641000000000006</v>
          </cell>
          <cell r="L76">
            <v>1.2100000000000002</v>
          </cell>
          <cell r="M76">
            <v>1.3310000000000004</v>
          </cell>
          <cell r="N76">
            <v>1.4641000000000006</v>
          </cell>
        </row>
        <row r="77">
          <cell r="B77" t="str">
            <v>Total général</v>
          </cell>
          <cell r="C77">
            <v>1071932.9500000004</v>
          </cell>
          <cell r="D77">
            <v>1179126.2450000001</v>
          </cell>
          <cell r="E77">
            <v>1297038.8695000005</v>
          </cell>
          <cell r="F77">
            <v>24705.915000000037</v>
          </cell>
          <cell r="G77">
            <v>27176.506500000061</v>
          </cell>
          <cell r="H77">
            <v>29894.157150000054</v>
          </cell>
          <cell r="L77">
            <v>1115600.8749999998</v>
          </cell>
          <cell r="M77">
            <v>1227162.8625000003</v>
          </cell>
          <cell r="N77">
            <v>1349878.3487500006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tabSelected="1" zoomScale="80" zoomScaleNormal="80" workbookViewId="0">
      <selection activeCell="C10" sqref="C10"/>
    </sheetView>
  </sheetViews>
  <sheetFormatPr baseColWidth="10" defaultColWidth="11.42578125" defaultRowHeight="12"/>
  <cols>
    <col min="1" max="1" width="57.7109375" style="3" bestFit="1" customWidth="1"/>
    <col min="2" max="5" width="14.7109375" style="3" customWidth="1"/>
    <col min="6" max="6" width="19.42578125" style="3" customWidth="1"/>
    <col min="7" max="7" width="19.28515625" style="3" customWidth="1"/>
    <col min="8" max="19" width="14.7109375" style="3" customWidth="1"/>
    <col min="20" max="20" width="17.5703125" style="3" customWidth="1"/>
    <col min="21" max="21" width="18.28515625" style="3" bestFit="1" customWidth="1"/>
    <col min="22" max="22" width="31.85546875" style="3" customWidth="1"/>
    <col min="23" max="23" width="30" style="3" customWidth="1"/>
    <col min="24" max="26" width="14.7109375" style="3" customWidth="1"/>
    <col min="27" max="27" width="23.7109375" style="3" bestFit="1" customWidth="1"/>
    <col min="28" max="28" width="17.85546875" style="3" bestFit="1" customWidth="1"/>
    <col min="29" max="29" width="16.140625" style="3" customWidth="1"/>
    <col min="30" max="30" width="19" style="3" customWidth="1"/>
    <col min="31" max="31" width="22.42578125" style="3" customWidth="1"/>
    <col min="32" max="16384" width="11.42578125" style="3"/>
  </cols>
  <sheetData>
    <row r="1" spans="1:32" ht="26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ht="128.25" customHeight="1">
      <c r="A2" s="4" t="s">
        <v>0</v>
      </c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5"/>
      <c r="AF2" s="5"/>
    </row>
    <row r="3" spans="1:32" ht="27.95" customHeight="1">
      <c r="A3" s="135"/>
    </row>
    <row r="4" spans="1:32" ht="27.95" customHeight="1" thickBot="1">
      <c r="A4" s="6" t="s">
        <v>153</v>
      </c>
    </row>
    <row r="5" spans="1:32" ht="59.25" customHeight="1" thickBot="1">
      <c r="A5" s="7">
        <v>2018</v>
      </c>
      <c r="B5" s="149" t="s">
        <v>2</v>
      </c>
      <c r="C5" s="149"/>
      <c r="D5" s="149"/>
      <c r="E5" s="149"/>
      <c r="F5" s="149"/>
      <c r="G5" s="149"/>
      <c r="H5" s="149"/>
      <c r="I5" s="149"/>
      <c r="J5" s="153" t="s">
        <v>73</v>
      </c>
      <c r="K5" s="153"/>
      <c r="L5" s="153"/>
      <c r="M5" s="153"/>
      <c r="N5" s="153"/>
      <c r="O5" s="153"/>
      <c r="P5" s="153"/>
      <c r="Q5" s="150" t="s">
        <v>3</v>
      </c>
      <c r="R5" s="150"/>
      <c r="S5" s="150"/>
      <c r="T5" s="150"/>
      <c r="U5" s="150"/>
      <c r="V5" s="150"/>
      <c r="W5" s="150"/>
      <c r="X5" s="151" t="s">
        <v>4</v>
      </c>
      <c r="Y5" s="151"/>
      <c r="Z5" s="151"/>
      <c r="AA5" s="151"/>
      <c r="AB5" s="151"/>
      <c r="AC5" s="151"/>
      <c r="AD5" s="151"/>
    </row>
    <row r="6" spans="1:32" ht="85.5" customHeight="1" thickBot="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7</v>
      </c>
      <c r="K6" s="9" t="s">
        <v>8</v>
      </c>
      <c r="L6" s="9" t="s">
        <v>9</v>
      </c>
      <c r="M6" s="9" t="s">
        <v>14</v>
      </c>
      <c r="N6" s="9" t="s">
        <v>11</v>
      </c>
      <c r="O6" s="9" t="s">
        <v>12</v>
      </c>
      <c r="P6" s="9" t="s">
        <v>13</v>
      </c>
      <c r="Q6" s="9" t="s">
        <v>7</v>
      </c>
      <c r="R6" s="9" t="s">
        <v>8</v>
      </c>
      <c r="S6" s="9" t="s">
        <v>9</v>
      </c>
      <c r="T6" s="9" t="s">
        <v>14</v>
      </c>
      <c r="U6" s="9" t="s">
        <v>11</v>
      </c>
      <c r="V6" s="9" t="s">
        <v>12</v>
      </c>
      <c r="W6" s="9" t="s">
        <v>13</v>
      </c>
      <c r="X6" s="9" t="s">
        <v>7</v>
      </c>
      <c r="Y6" s="9" t="s">
        <v>8</v>
      </c>
      <c r="Z6" s="9" t="s">
        <v>9</v>
      </c>
      <c r="AA6" s="9" t="s">
        <v>14</v>
      </c>
      <c r="AB6" s="9" t="s">
        <v>11</v>
      </c>
      <c r="AC6" s="9" t="s">
        <v>12</v>
      </c>
      <c r="AD6" s="9" t="s">
        <v>15</v>
      </c>
    </row>
    <row r="7" spans="1:32" ht="21" customHeight="1" thickBot="1">
      <c r="A7" s="10" t="s">
        <v>16</v>
      </c>
      <c r="B7" s="11">
        <f>+'Recettes &amp;charges détail'!B11+'Recettes &amp;charges détail'!J11+'Recettes &amp;charges détail'!R11</f>
        <v>1956.622017316</v>
      </c>
      <c r="C7" s="11">
        <f>+'Recettes &amp;charges détail'!C11+'Recettes &amp;charges détail'!K11+'Recettes &amp;charges détail'!S11</f>
        <v>3348.2331195280012</v>
      </c>
      <c r="D7" s="11">
        <f>+'Recettes &amp;charges détail'!D11+'Recettes &amp;charges détail'!L11+'Recettes &amp;charges détail'!T11</f>
        <v>952.13647588500021</v>
      </c>
      <c r="E7" s="11">
        <f>+'Recettes &amp;charges détail'!E11+'Recettes &amp;charges détail'!M11+'Recettes &amp;charges détail'!U11</f>
        <v>1567.3845221250001</v>
      </c>
      <c r="F7" s="11">
        <f>+'Recettes &amp;charges détail'!F11+'Recettes &amp;charges détail'!N11+'Recettes &amp;charges détail'!V11</f>
        <v>7824.376134854002</v>
      </c>
      <c r="G7" s="11">
        <f>+'Recettes &amp;charges détail'!G11+'Recettes &amp;charges détail'!O11+'Recettes &amp;charges détail'!W11</f>
        <v>-210.15468246200001</v>
      </c>
      <c r="H7" s="11">
        <f>+'Recettes &amp;charges détail'!H11+'Recettes &amp;charges détail'!P11+'Recettes &amp;charges détail'!X11</f>
        <v>7614.2214523943157</v>
      </c>
      <c r="I7" s="11">
        <f>+'Recettes &amp;charges détail'!I11+'Recettes &amp;charges détail'!Q11+'Recettes &amp;charges détail'!Y11</f>
        <v>2.3146640160121024E-9</v>
      </c>
      <c r="J7" s="137"/>
      <c r="K7" s="138"/>
      <c r="L7" s="138"/>
      <c r="M7" s="138"/>
      <c r="N7" s="138"/>
      <c r="O7" s="138"/>
      <c r="P7" s="139"/>
      <c r="Q7" s="11">
        <v>320.38719680999998</v>
      </c>
      <c r="R7" s="11">
        <v>85.688577905000002</v>
      </c>
      <c r="S7" s="11">
        <v>202.451420802</v>
      </c>
      <c r="T7" s="11">
        <v>608.527195517</v>
      </c>
      <c r="U7" s="11">
        <v>0</v>
      </c>
      <c r="V7" s="136">
        <v>829.3932135153583</v>
      </c>
      <c r="W7" s="11">
        <v>220.8660179983583</v>
      </c>
      <c r="X7" s="11">
        <v>964.32060753899998</v>
      </c>
      <c r="Y7" s="11">
        <v>174.46043547100001</v>
      </c>
      <c r="Z7" s="11">
        <v>619.81878505100008</v>
      </c>
      <c r="AA7" s="11">
        <v>1758.5998280609999</v>
      </c>
      <c r="AB7" s="11">
        <v>210.15468246199987</v>
      </c>
      <c r="AC7" s="11">
        <v>2178.9091929873043</v>
      </c>
      <c r="AD7" s="11">
        <v>210.15468246430433</v>
      </c>
      <c r="AE7" s="14"/>
    </row>
    <row r="8" spans="1:32" ht="21" customHeight="1" thickBot="1">
      <c r="A8" s="10" t="s">
        <v>17</v>
      </c>
      <c r="B8" s="11">
        <f>+'Recettes &amp;charges détail'!B12+'Recettes &amp;charges détail'!J12+'Recettes &amp;charges détail'!R12</f>
        <v>3554.9626510699995</v>
      </c>
      <c r="C8" s="11">
        <f>+'Recettes &amp;charges détail'!C12+'Recettes &amp;charges détail'!K12+'Recettes &amp;charges détail'!S12</f>
        <v>2765.9212566590008</v>
      </c>
      <c r="D8" s="11">
        <f>+'Recettes &amp;charges détail'!D12+'Recettes &amp;charges détail'!L12+'Recettes &amp;charges détail'!T12</f>
        <v>1710.367217598</v>
      </c>
      <c r="E8" s="11">
        <f>+'Recettes &amp;charges détail'!E12+'Recettes &amp;charges détail'!M12+'Recettes &amp;charges détail'!U12</f>
        <v>1781.2131659929998</v>
      </c>
      <c r="F8" s="11">
        <f>+'Recettes &amp;charges détail'!F12+'Recettes &amp;charges détail'!N12+'Recettes &amp;charges détail'!V12</f>
        <v>9812.4642913200005</v>
      </c>
      <c r="G8" s="11">
        <f>+'Recettes &amp;charges détail'!G12+'Recettes &amp;charges détail'!O12+'Recettes &amp;charges détail'!W12</f>
        <v>0</v>
      </c>
      <c r="H8" s="11">
        <f>+'Recettes &amp;charges détail'!H12+'Recettes &amp;charges détail'!P12+'Recettes &amp;charges détail'!X12</f>
        <v>9812.4642913196385</v>
      </c>
      <c r="I8" s="11">
        <f>+'Recettes &amp;charges détail'!I12+'Recettes &amp;charges détail'!Q12+'Recettes &amp;charges détail'!Y12</f>
        <v>-3.6197889130562544E-10</v>
      </c>
      <c r="J8" s="140"/>
      <c r="K8" s="141"/>
      <c r="L8" s="141"/>
      <c r="M8" s="141"/>
      <c r="N8" s="141"/>
      <c r="O8" s="141"/>
      <c r="P8" s="142"/>
      <c r="Q8" s="11">
        <v>232.27896378499997</v>
      </c>
      <c r="R8" s="11">
        <v>408.49840915099998</v>
      </c>
      <c r="S8" s="11">
        <v>210.71172892500002</v>
      </c>
      <c r="T8" s="11">
        <v>851.48910186099988</v>
      </c>
      <c r="U8" s="11">
        <v>0</v>
      </c>
      <c r="V8" s="136">
        <v>907.70823085324218</v>
      </c>
      <c r="W8" s="11">
        <v>56.219128992242304</v>
      </c>
      <c r="X8" s="11">
        <v>2632.4438425130006</v>
      </c>
      <c r="Y8" s="11">
        <v>3756.8856668019998</v>
      </c>
      <c r="Z8" s="11">
        <v>2750.4403100999998</v>
      </c>
      <c r="AA8" s="11">
        <v>9139.7698194149998</v>
      </c>
      <c r="AB8" s="11">
        <v>0</v>
      </c>
      <c r="AC8" s="11">
        <v>7718.427002713127</v>
      </c>
      <c r="AD8" s="11">
        <v>-1421.3428167018724</v>
      </c>
      <c r="AE8" s="14"/>
    </row>
    <row r="9" spans="1:32" ht="21" customHeight="1" thickBot="1">
      <c r="A9" s="10" t="s">
        <v>18</v>
      </c>
      <c r="B9" s="11">
        <f>+'Recettes &amp;charges détail'!B13+'Recettes &amp;charges détail'!J13+'Recettes &amp;charges détail'!R13</f>
        <v>1447.0252002680002</v>
      </c>
      <c r="C9" s="11">
        <f>+'Recettes &amp;charges détail'!C13+'Recettes &amp;charges détail'!K13+'Recettes &amp;charges détail'!S13</f>
        <v>1079.9603754909999</v>
      </c>
      <c r="D9" s="11">
        <f>+'Recettes &amp;charges détail'!D13+'Recettes &amp;charges détail'!L13+'Recettes &amp;charges détail'!T13</f>
        <v>493.19659386899997</v>
      </c>
      <c r="E9" s="11">
        <f>+'Recettes &amp;charges détail'!E13+'Recettes &amp;charges détail'!M13+'Recettes &amp;charges détail'!U13</f>
        <v>422.297498803</v>
      </c>
      <c r="F9" s="11">
        <f>+'Recettes &amp;charges détail'!F13+'Recettes &amp;charges détail'!N13+'Recettes &amp;charges détail'!V13</f>
        <v>3442.4796684310004</v>
      </c>
      <c r="G9" s="11">
        <f>+'Recettes &amp;charges détail'!G13+'Recettes &amp;charges détail'!O13+'Recettes &amp;charges détail'!W13</f>
        <v>-46.060543596000002</v>
      </c>
      <c r="H9" s="11">
        <f>+'Recettes &amp;charges détail'!H13+'Recettes &amp;charges détail'!P13+'Recettes &amp;charges détail'!X13</f>
        <v>3396.4191248314082</v>
      </c>
      <c r="I9" s="11">
        <f>+'Recettes &amp;charges détail'!I13+'Recettes &amp;charges détail'!Q13+'Recettes &amp;charges détail'!Y13</f>
        <v>-3.5920493246521801E-9</v>
      </c>
      <c r="J9" s="140"/>
      <c r="K9" s="141"/>
      <c r="L9" s="141"/>
      <c r="M9" s="141"/>
      <c r="N9" s="141"/>
      <c r="O9" s="141"/>
      <c r="P9" s="142"/>
      <c r="Q9" s="11">
        <v>236.79558869500005</v>
      </c>
      <c r="R9" s="11">
        <v>130.89845977300001</v>
      </c>
      <c r="S9" s="11">
        <v>75.738409645000004</v>
      </c>
      <c r="T9" s="11">
        <v>443.43245811300005</v>
      </c>
      <c r="U9" s="11">
        <v>0</v>
      </c>
      <c r="V9" s="136">
        <v>256.1384365870307</v>
      </c>
      <c r="W9" s="11">
        <v>-187.29402152596936</v>
      </c>
      <c r="X9" s="11">
        <v>756.56593723500021</v>
      </c>
      <c r="Y9" s="11">
        <v>566.00129494500004</v>
      </c>
      <c r="Z9" s="11">
        <v>361.20787138699995</v>
      </c>
      <c r="AA9" s="11">
        <v>1683.7751035670003</v>
      </c>
      <c r="AB9" s="11">
        <v>46.060543597000013</v>
      </c>
      <c r="AC9" s="11">
        <v>1775.8961907589996</v>
      </c>
      <c r="AD9" s="11">
        <v>46.060543594999416</v>
      </c>
      <c r="AE9" s="14"/>
    </row>
    <row r="10" spans="1:32" ht="21" customHeight="1" thickBot="1">
      <c r="A10" s="10" t="s">
        <v>19</v>
      </c>
      <c r="B10" s="11">
        <f>+'Recettes &amp;charges détail'!B14+'Recettes &amp;charges détail'!J14+'Recettes &amp;charges détail'!R14</f>
        <v>2257.7835508879998</v>
      </c>
      <c r="C10" s="11">
        <f>+'Recettes &amp;charges détail'!C14+'Recettes &amp;charges détail'!K14+'Recettes &amp;charges détail'!S14</f>
        <v>1894.9922777459997</v>
      </c>
      <c r="D10" s="11">
        <f>+'Recettes &amp;charges détail'!D14+'Recettes &amp;charges détail'!L14+'Recettes &amp;charges détail'!T14</f>
        <v>1446.0763564499998</v>
      </c>
      <c r="E10" s="11">
        <f>+'Recettes &amp;charges détail'!E14+'Recettes &amp;charges détail'!M14+'Recettes &amp;charges détail'!U14</f>
        <v>3002.7041579820002</v>
      </c>
      <c r="F10" s="11">
        <f>+'Recettes &amp;charges détail'!F14+'Recettes &amp;charges détail'!N14+'Recettes &amp;charges détail'!V14</f>
        <v>8601.5563430659986</v>
      </c>
      <c r="G10" s="11">
        <f>+'Recettes &amp;charges détail'!G14+'Recettes &amp;charges détail'!O14+'Recettes &amp;charges détail'!W14</f>
        <v>-706.18627074200003</v>
      </c>
      <c r="H10" s="11">
        <f>+'Recettes &amp;charges détail'!H14+'Recettes &amp;charges détail'!P14+'Recettes &amp;charges détail'!X14</f>
        <v>7895.3700723215497</v>
      </c>
      <c r="I10" s="11">
        <f>+'Recettes &amp;charges détail'!I14+'Recettes &amp;charges détail'!Q14+'Recettes &amp;charges détail'!Y14</f>
        <v>-2.4503096938133238E-9</v>
      </c>
      <c r="J10" s="140"/>
      <c r="K10" s="141"/>
      <c r="L10" s="141"/>
      <c r="M10" s="141"/>
      <c r="N10" s="141"/>
      <c r="O10" s="141"/>
      <c r="P10" s="142"/>
      <c r="Q10" s="11">
        <v>95.869113030999998</v>
      </c>
      <c r="R10" s="11">
        <v>48.605246704999999</v>
      </c>
      <c r="S10" s="11">
        <v>180.837354895</v>
      </c>
      <c r="T10" s="11">
        <v>325.31171463100003</v>
      </c>
      <c r="U10" s="11">
        <v>0</v>
      </c>
      <c r="V10" s="136">
        <v>474.59117795221846</v>
      </c>
      <c r="W10" s="11">
        <v>149.27946332121843</v>
      </c>
      <c r="X10" s="11">
        <v>640.59289228800014</v>
      </c>
      <c r="Y10" s="11">
        <v>296.44815010500002</v>
      </c>
      <c r="Z10" s="11">
        <v>1190.2974109680001</v>
      </c>
      <c r="AA10" s="11">
        <v>2127.3384533610001</v>
      </c>
      <c r="AB10" s="11">
        <v>706.18627074199992</v>
      </c>
      <c r="AC10" s="11">
        <v>3539.7109948438369</v>
      </c>
      <c r="AD10" s="11">
        <v>706.18627074083702</v>
      </c>
      <c r="AE10" s="14"/>
    </row>
    <row r="11" spans="1:32" ht="21" customHeight="1" thickBot="1">
      <c r="A11" s="10" t="s">
        <v>20</v>
      </c>
      <c r="B11" s="11">
        <f>+'Recettes &amp;charges détail'!B15+'Recettes &amp;charges détail'!J15+'Recettes &amp;charges détail'!R15</f>
        <v>2308.237477569</v>
      </c>
      <c r="C11" s="11">
        <f>+'Recettes &amp;charges détail'!C15+'Recettes &amp;charges détail'!K15+'Recettes &amp;charges détail'!S15</f>
        <v>1752.3944084970001</v>
      </c>
      <c r="D11" s="11">
        <f>+'Recettes &amp;charges détail'!D15+'Recettes &amp;charges détail'!L15+'Recettes &amp;charges détail'!T15</f>
        <v>1331.34838952</v>
      </c>
      <c r="E11" s="11">
        <f>+'Recettes &amp;charges détail'!E15+'Recettes &amp;charges détail'!M15+'Recettes &amp;charges détail'!U15</f>
        <v>884.17490436999992</v>
      </c>
      <c r="F11" s="11">
        <f>+'Recettes &amp;charges détail'!F15+'Recettes &amp;charges détail'!N15+'Recettes &amp;charges détail'!V15</f>
        <v>6276.1551799560002</v>
      </c>
      <c r="G11" s="11">
        <f>+'Recettes &amp;charges détail'!G15+'Recettes &amp;charges détail'!O15+'Recettes &amp;charges détail'!W15</f>
        <v>-168.973335545</v>
      </c>
      <c r="H11" s="11">
        <f>+'Recettes &amp;charges détail'!H15+'Recettes &amp;charges détail'!P15+'Recettes &amp;charges détail'!X15</f>
        <v>6107.1818444082992</v>
      </c>
      <c r="I11" s="11">
        <f>+'Recettes &amp;charges détail'!I15+'Recettes &amp;charges détail'!Q15+'Recettes &amp;charges détail'!Y15</f>
        <v>-2.7011992642655969E-9</v>
      </c>
      <c r="J11" s="140"/>
      <c r="K11" s="141"/>
      <c r="L11" s="141"/>
      <c r="M11" s="141"/>
      <c r="N11" s="141"/>
      <c r="O11" s="141"/>
      <c r="P11" s="142"/>
      <c r="Q11" s="11">
        <v>209.60318750500002</v>
      </c>
      <c r="R11" s="11">
        <v>815.03668439000012</v>
      </c>
      <c r="S11" s="11">
        <v>168.160828025</v>
      </c>
      <c r="T11" s="11">
        <v>1192.8006999199999</v>
      </c>
      <c r="U11" s="11">
        <v>0</v>
      </c>
      <c r="V11" s="136">
        <v>242.25283638225258</v>
      </c>
      <c r="W11" s="11">
        <v>-950.54786353774739</v>
      </c>
      <c r="X11" s="11">
        <v>1590.6229819519997</v>
      </c>
      <c r="Y11" s="11">
        <v>2079.2528020959999</v>
      </c>
      <c r="Z11" s="11">
        <v>1110.7704168240002</v>
      </c>
      <c r="AA11" s="11">
        <v>4780.6462008719991</v>
      </c>
      <c r="AB11" s="11">
        <v>168.97333554399987</v>
      </c>
      <c r="AC11" s="11">
        <v>5118.592871968096</v>
      </c>
      <c r="AD11" s="11">
        <v>168.9733355520969</v>
      </c>
      <c r="AE11" s="14"/>
    </row>
    <row r="12" spans="1:32" ht="21" customHeight="1" thickBot="1">
      <c r="A12" s="10" t="s">
        <v>21</v>
      </c>
      <c r="B12" s="11">
        <f>+'Recettes &amp;charges détail'!B16+'Recettes &amp;charges détail'!J16+'Recettes &amp;charges détail'!R16</f>
        <v>4133.5217748420009</v>
      </c>
      <c r="C12" s="11">
        <f>+'Recettes &amp;charges détail'!C16+'Recettes &amp;charges détail'!K16+'Recettes &amp;charges détail'!S16</f>
        <v>4022.0608783429998</v>
      </c>
      <c r="D12" s="11">
        <f>+'Recettes &amp;charges détail'!D16+'Recettes &amp;charges détail'!L16+'Recettes &amp;charges détail'!T16</f>
        <v>1459.892772448</v>
      </c>
      <c r="E12" s="11">
        <f>+'Recettes &amp;charges détail'!E16+'Recettes &amp;charges détail'!M16+'Recettes &amp;charges détail'!U16</f>
        <v>1472.6519512570003</v>
      </c>
      <c r="F12" s="11">
        <f>+'Recettes &amp;charges détail'!F16+'Recettes &amp;charges détail'!N16+'Recettes &amp;charges détail'!V16</f>
        <v>11088.127376890003</v>
      </c>
      <c r="G12" s="11">
        <f>+'Recettes &amp;charges détail'!G16+'Recettes &amp;charges détail'!O16+'Recettes &amp;charges détail'!W16</f>
        <v>-2634.261471887</v>
      </c>
      <c r="H12" s="11">
        <f>+'Recettes &amp;charges détail'!H16+'Recettes &amp;charges détail'!P16+'Recettes &amp;charges détail'!X16</f>
        <v>8453.8659050019505</v>
      </c>
      <c r="I12" s="11">
        <f>+'Recettes &amp;charges détail'!I16+'Recettes &amp;charges détail'!Q16+'Recettes &amp;charges détail'!Y16</f>
        <v>-1.0495568858459592E-9</v>
      </c>
      <c r="J12" s="140"/>
      <c r="K12" s="141"/>
      <c r="L12" s="141"/>
      <c r="M12" s="141"/>
      <c r="N12" s="141"/>
      <c r="O12" s="141"/>
      <c r="P12" s="142"/>
      <c r="Q12" s="11">
        <v>363.01188128699999</v>
      </c>
      <c r="R12" s="11">
        <v>90.02035223899999</v>
      </c>
      <c r="S12" s="11">
        <v>103.947559501</v>
      </c>
      <c r="T12" s="11">
        <v>556.97979302699991</v>
      </c>
      <c r="U12" s="11">
        <v>0</v>
      </c>
      <c r="V12" s="136">
        <v>1006.0093734470991</v>
      </c>
      <c r="W12" s="11">
        <v>449.02958042009914</v>
      </c>
      <c r="X12" s="11">
        <v>1069.7037321410005</v>
      </c>
      <c r="Y12" s="11">
        <v>564.669239748</v>
      </c>
      <c r="Z12" s="11">
        <v>1511.8863914660001</v>
      </c>
      <c r="AA12" s="11">
        <v>3146.2593633550005</v>
      </c>
      <c r="AB12" s="11">
        <v>2634.2614718889999</v>
      </c>
      <c r="AC12" s="11">
        <v>8414.7823071330513</v>
      </c>
      <c r="AD12" s="11">
        <v>2634.2614718890504</v>
      </c>
      <c r="AE12" s="14"/>
    </row>
    <row r="13" spans="1:32" ht="21" customHeight="1" thickBot="1">
      <c r="A13" s="10" t="s">
        <v>22</v>
      </c>
      <c r="B13" s="11">
        <f>+'Recettes &amp;charges détail'!B17+'Recettes &amp;charges détail'!J17+'Recettes &amp;charges détail'!R17</f>
        <v>2897.8831708059997</v>
      </c>
      <c r="C13" s="11">
        <f>+'Recettes &amp;charges détail'!C17+'Recettes &amp;charges détail'!K17+'Recettes &amp;charges détail'!S17</f>
        <v>3671.7057894010004</v>
      </c>
      <c r="D13" s="11">
        <f>+'Recettes &amp;charges détail'!D17+'Recettes &amp;charges détail'!L17+'Recettes &amp;charges détail'!T17</f>
        <v>2096.26946404</v>
      </c>
      <c r="E13" s="11">
        <f>+'Recettes &amp;charges détail'!E17+'Recettes &amp;charges détail'!M17+'Recettes &amp;charges détail'!U17</f>
        <v>1664.8308126320001</v>
      </c>
      <c r="F13" s="11">
        <f>+'Recettes &amp;charges détail'!F17+'Recettes &amp;charges détail'!N17+'Recettes &amp;charges détail'!V17</f>
        <v>10330.689236879001</v>
      </c>
      <c r="G13" s="11">
        <f>+'Recettes &amp;charges détail'!G17+'Recettes &amp;charges détail'!O17+'Recettes &amp;charges détail'!W17</f>
        <v>0</v>
      </c>
      <c r="H13" s="11">
        <f>+'Recettes &amp;charges détail'!H17+'Recettes &amp;charges détail'!P17+'Recettes &amp;charges détail'!X17</f>
        <v>10330.689236877533</v>
      </c>
      <c r="I13" s="11">
        <f>+'Recettes &amp;charges détail'!I17+'Recettes &amp;charges détail'!Q17+'Recettes &amp;charges détail'!Y17</f>
        <v>-1.4661054592579603E-9</v>
      </c>
      <c r="J13" s="140"/>
      <c r="K13" s="141"/>
      <c r="L13" s="141"/>
      <c r="M13" s="141"/>
      <c r="N13" s="141"/>
      <c r="O13" s="141"/>
      <c r="P13" s="142"/>
      <c r="Q13" s="11">
        <v>303.69365873999999</v>
      </c>
      <c r="R13" s="11">
        <v>326.99706332199997</v>
      </c>
      <c r="S13" s="11">
        <v>260.72607829399999</v>
      </c>
      <c r="T13" s="11">
        <v>891.41680035599995</v>
      </c>
      <c r="U13" s="11">
        <v>0</v>
      </c>
      <c r="V13" s="136">
        <v>1142.7742757679182</v>
      </c>
      <c r="W13" s="11">
        <v>251.35747541191824</v>
      </c>
      <c r="X13" s="11">
        <v>2849.6639387370001</v>
      </c>
      <c r="Y13" s="11">
        <v>3001.0182319720002</v>
      </c>
      <c r="Z13" s="11">
        <v>2575.844445489</v>
      </c>
      <c r="AA13" s="11">
        <v>8426.5266161979998</v>
      </c>
      <c r="AB13" s="11">
        <v>0</v>
      </c>
      <c r="AC13" s="11">
        <v>7915.6685185922315</v>
      </c>
      <c r="AD13" s="11">
        <v>-510.85809760576768</v>
      </c>
      <c r="AE13" s="14"/>
    </row>
    <row r="14" spans="1:32" ht="21" customHeight="1" thickBot="1">
      <c r="A14" s="10" t="s">
        <v>23</v>
      </c>
      <c r="B14" s="11">
        <f>+'Recettes &amp;charges détail'!B18+'Recettes &amp;charges détail'!J18+'Recettes &amp;charges détail'!R18</f>
        <v>2307.8128878579996</v>
      </c>
      <c r="C14" s="11">
        <f>+'Recettes &amp;charges détail'!C18+'Recettes &amp;charges détail'!K18+'Recettes &amp;charges détail'!S18</f>
        <v>2619.4654290729991</v>
      </c>
      <c r="D14" s="11">
        <f>+'Recettes &amp;charges détail'!D18+'Recettes &amp;charges détail'!L18+'Recettes &amp;charges détail'!T18</f>
        <v>1795.690461871</v>
      </c>
      <c r="E14" s="11">
        <f>+'Recettes &amp;charges détail'!E18+'Recettes &amp;charges détail'!M18+'Recettes &amp;charges détail'!U18</f>
        <v>1895.4962830750001</v>
      </c>
      <c r="F14" s="11">
        <f>+'Recettes &amp;charges détail'!F18+'Recettes &amp;charges détail'!N18+'Recettes &amp;charges détail'!V18</f>
        <v>8618.4650618769992</v>
      </c>
      <c r="G14" s="11">
        <f>+'Recettes &amp;charges détail'!G18+'Recettes &amp;charges détail'!O18+'Recettes &amp;charges détail'!W18</f>
        <v>0</v>
      </c>
      <c r="H14" s="11">
        <f>+'Recettes &amp;charges détail'!H18+'Recettes &amp;charges détail'!P18+'Recettes &amp;charges détail'!X18</f>
        <v>8618.4650618771539</v>
      </c>
      <c r="I14" s="11">
        <f>+'Recettes &amp;charges détail'!I18+'Recettes &amp;charges détail'!Q18+'Recettes &amp;charges détail'!Y18</f>
        <v>1.546140993013978E-10</v>
      </c>
      <c r="J14" s="140"/>
      <c r="K14" s="141"/>
      <c r="L14" s="141"/>
      <c r="M14" s="141"/>
      <c r="N14" s="141"/>
      <c r="O14" s="141"/>
      <c r="P14" s="142"/>
      <c r="Q14" s="11">
        <v>160.05627249400004</v>
      </c>
      <c r="R14" s="11">
        <v>121.74646636599999</v>
      </c>
      <c r="S14" s="11">
        <v>200.31361782900001</v>
      </c>
      <c r="T14" s="11">
        <v>482.11635668900004</v>
      </c>
      <c r="U14" s="11">
        <v>0</v>
      </c>
      <c r="V14" s="136">
        <v>564.91991774744031</v>
      </c>
      <c r="W14" s="11">
        <v>82.803561058440266</v>
      </c>
      <c r="X14" s="11">
        <v>1031.1106249429997</v>
      </c>
      <c r="Y14" s="11">
        <v>1048.7730581230001</v>
      </c>
      <c r="Z14" s="11">
        <v>1134.5577754199999</v>
      </c>
      <c r="AA14" s="11">
        <v>3214.4414584859996</v>
      </c>
      <c r="AB14" s="11">
        <v>0</v>
      </c>
      <c r="AC14" s="11">
        <v>2679.2756323743711</v>
      </c>
      <c r="AD14" s="11">
        <v>-535.16582611162869</v>
      </c>
      <c r="AE14" s="14"/>
    </row>
    <row r="15" spans="1:32" ht="20.100000000000001" customHeight="1" thickBot="1">
      <c r="A15" s="10" t="s">
        <v>24</v>
      </c>
      <c r="B15" s="11">
        <f>+'Recettes &amp;charges détail'!B19+'Recettes &amp;charges détail'!J19+'Recettes &amp;charges détail'!R19</f>
        <v>1621.7405503750001</v>
      </c>
      <c r="C15" s="11">
        <f>+'Recettes &amp;charges détail'!C19+'Recettes &amp;charges détail'!K19+'Recettes &amp;charges détail'!S19</f>
        <v>1260.9713376739996</v>
      </c>
      <c r="D15" s="11">
        <f>+'Recettes &amp;charges détail'!D19+'Recettes &amp;charges détail'!L19+'Recettes &amp;charges détail'!T19</f>
        <v>1023.0657583970001</v>
      </c>
      <c r="E15" s="11">
        <f>+'Recettes &amp;charges détail'!E19+'Recettes &amp;charges détail'!M19+'Recettes &amp;charges détail'!U19</f>
        <v>599.806700535</v>
      </c>
      <c r="F15" s="11">
        <f>+'Recettes &amp;charges détail'!F19+'Recettes &amp;charges détail'!N19+'Recettes &amp;charges détail'!V19</f>
        <v>4505.5843469809997</v>
      </c>
      <c r="G15" s="11">
        <f>+'Recettes &amp;charges détail'!G19+'Recettes &amp;charges détail'!O19+'Recettes &amp;charges détail'!W19</f>
        <v>0</v>
      </c>
      <c r="H15" s="11">
        <f>+'Recettes &amp;charges détail'!H19+'Recettes &amp;charges détail'!P19+'Recettes &amp;charges détail'!X19</f>
        <v>4505.5843469818892</v>
      </c>
      <c r="I15" s="11">
        <f>+'Recettes &amp;charges détail'!I19+'Recettes &amp;charges détail'!Q19+'Recettes &amp;charges détail'!Y19</f>
        <v>8.8948581833392382E-10</v>
      </c>
      <c r="J15" s="140"/>
      <c r="K15" s="141"/>
      <c r="L15" s="141"/>
      <c r="M15" s="141"/>
      <c r="N15" s="141"/>
      <c r="O15" s="141"/>
      <c r="P15" s="142"/>
      <c r="Q15" s="11">
        <v>118.92107341600003</v>
      </c>
      <c r="R15" s="11">
        <v>148.39962989200001</v>
      </c>
      <c r="S15" s="11">
        <v>74.331265905000009</v>
      </c>
      <c r="T15" s="11">
        <v>341.65196921300003</v>
      </c>
      <c r="U15" s="11">
        <v>0</v>
      </c>
      <c r="V15" s="136">
        <v>299.36656122866896</v>
      </c>
      <c r="W15" s="11">
        <v>-42.285407984331073</v>
      </c>
      <c r="X15" s="11">
        <v>503.54179586599997</v>
      </c>
      <c r="Y15" s="11">
        <v>1014.4626007889999</v>
      </c>
      <c r="Z15" s="11">
        <v>348.58661426700002</v>
      </c>
      <c r="AA15" s="11">
        <v>1866.5910109219999</v>
      </c>
      <c r="AB15" s="11">
        <v>0</v>
      </c>
      <c r="AC15" s="11">
        <v>1499.9762990232873</v>
      </c>
      <c r="AD15" s="11">
        <v>-366.61471189871241</v>
      </c>
      <c r="AE15" s="14"/>
    </row>
    <row r="16" spans="1:32" ht="20.100000000000001" customHeight="1" thickBot="1">
      <c r="A16" s="10" t="s">
        <v>25</v>
      </c>
      <c r="B16" s="11">
        <f>+'Recettes &amp;charges détail'!B20+'Recettes &amp;charges détail'!J20+'Recettes &amp;charges détail'!R20</f>
        <v>2991.2327665550001</v>
      </c>
      <c r="C16" s="11">
        <f>+'Recettes &amp;charges détail'!C20+'Recettes &amp;charges détail'!K20+'Recettes &amp;charges détail'!S20</f>
        <v>1104.742007974</v>
      </c>
      <c r="D16" s="11">
        <f>+'Recettes &amp;charges détail'!D20+'Recettes &amp;charges détail'!L20+'Recettes &amp;charges détail'!T20</f>
        <v>439.369126607</v>
      </c>
      <c r="E16" s="11">
        <f>+'Recettes &amp;charges détail'!E20+'Recettes &amp;charges détail'!M20+'Recettes &amp;charges détail'!U20</f>
        <v>683.73745524300011</v>
      </c>
      <c r="F16" s="11">
        <f>+'Recettes &amp;charges détail'!F20+'Recettes &amp;charges détail'!N20+'Recettes &amp;charges détail'!V20</f>
        <v>5219.0813563790007</v>
      </c>
      <c r="G16" s="11">
        <f>+'Recettes &amp;charges détail'!G20+'Recettes &amp;charges détail'!O20+'Recettes &amp;charges détail'!W20</f>
        <v>-483.288845541</v>
      </c>
      <c r="H16" s="11">
        <f>+'Recettes &amp;charges détail'!H20+'Recettes &amp;charges détail'!P20+'Recettes &amp;charges détail'!X20</f>
        <v>4735.7925108390191</v>
      </c>
      <c r="I16" s="11">
        <f>+'Recettes &amp;charges détail'!I20+'Recettes &amp;charges détail'!Q20+'Recettes &amp;charges détail'!Y20</f>
        <v>1.0195435606874526E-9</v>
      </c>
      <c r="J16" s="140"/>
      <c r="K16" s="141"/>
      <c r="L16" s="141"/>
      <c r="M16" s="141"/>
      <c r="N16" s="141"/>
      <c r="O16" s="141"/>
      <c r="P16" s="142"/>
      <c r="Q16" s="11">
        <v>268.49666784599998</v>
      </c>
      <c r="R16" s="11">
        <v>96.425105019</v>
      </c>
      <c r="S16" s="11">
        <v>122.573481974</v>
      </c>
      <c r="T16" s="11">
        <v>487.49525483899998</v>
      </c>
      <c r="U16" s="11">
        <v>0</v>
      </c>
      <c r="V16" s="136">
        <v>111.97868655290102</v>
      </c>
      <c r="W16" s="11">
        <v>-375.51656828609896</v>
      </c>
      <c r="X16" s="11">
        <v>1053.3351174840002</v>
      </c>
      <c r="Y16" s="11">
        <v>748.49496021899995</v>
      </c>
      <c r="Z16" s="11">
        <v>1092.6556920369999</v>
      </c>
      <c r="AA16" s="11">
        <v>2894.4857697400003</v>
      </c>
      <c r="AB16" s="11">
        <v>483.28884554099989</v>
      </c>
      <c r="AC16" s="11">
        <v>3861.063460817581</v>
      </c>
      <c r="AD16" s="11">
        <v>483.28884553658077</v>
      </c>
      <c r="AE16" s="14"/>
    </row>
    <row r="17" spans="1:31" ht="20.100000000000001" customHeight="1" thickBot="1">
      <c r="A17" s="10" t="s">
        <v>26</v>
      </c>
      <c r="B17" s="11">
        <f>+'Recettes &amp;charges détail'!B21+'Recettes &amp;charges détail'!J21+'Recettes &amp;charges détail'!R21</f>
        <v>3343.1786360229999</v>
      </c>
      <c r="C17" s="11">
        <f>+'Recettes &amp;charges détail'!C21+'Recettes &amp;charges détail'!K21+'Recettes &amp;charges détail'!S21</f>
        <v>3768.9951994479998</v>
      </c>
      <c r="D17" s="11">
        <f>+'Recettes &amp;charges détail'!D21+'Recettes &amp;charges détail'!L21+'Recettes &amp;charges détail'!T21</f>
        <v>2656.701549674</v>
      </c>
      <c r="E17" s="11">
        <f>+'Recettes &amp;charges détail'!E21+'Recettes &amp;charges détail'!M21+'Recettes &amp;charges détail'!U21</f>
        <v>1856.4821084119999</v>
      </c>
      <c r="F17" s="11">
        <f>+'Recettes &amp;charges détail'!F21+'Recettes &amp;charges détail'!N21+'Recettes &amp;charges détail'!V21</f>
        <v>11625.357493557</v>
      </c>
      <c r="G17" s="11">
        <f>+'Recettes &amp;charges détail'!G21+'Recettes &amp;charges détail'!O21+'Recettes &amp;charges détail'!W21</f>
        <v>0</v>
      </c>
      <c r="H17" s="11">
        <f>+'Recettes &amp;charges détail'!H21+'Recettes &amp;charges détail'!P21+'Recettes &amp;charges détail'!X21</f>
        <v>11625.357493554668</v>
      </c>
      <c r="I17" s="11">
        <f>+'Recettes &amp;charges détail'!I21+'Recettes &amp;charges détail'!Q21+'Recettes &amp;charges détail'!Y21</f>
        <v>-2.331944415345788E-9</v>
      </c>
      <c r="J17" s="140"/>
      <c r="K17" s="141"/>
      <c r="L17" s="141"/>
      <c r="M17" s="141"/>
      <c r="N17" s="141"/>
      <c r="O17" s="141"/>
      <c r="P17" s="142"/>
      <c r="Q17" s="11">
        <v>34.776851018999999</v>
      </c>
      <c r="R17" s="11">
        <v>64.062056084999995</v>
      </c>
      <c r="S17" s="11">
        <v>86.138866626999999</v>
      </c>
      <c r="T17" s="11">
        <v>184.97777373099998</v>
      </c>
      <c r="U17" s="11">
        <v>0</v>
      </c>
      <c r="V17" s="136">
        <v>633.59764136518766</v>
      </c>
      <c r="W17" s="11">
        <v>448.6198676341877</v>
      </c>
      <c r="X17" s="11">
        <v>2221.4538565009993</v>
      </c>
      <c r="Y17" s="11">
        <v>6869.5196825709991</v>
      </c>
      <c r="Z17" s="11">
        <v>3766.1518579920003</v>
      </c>
      <c r="AA17" s="11">
        <v>12857.125397064001</v>
      </c>
      <c r="AB17" s="11">
        <v>0</v>
      </c>
      <c r="AC17" s="11">
        <v>6897.9732072087099</v>
      </c>
      <c r="AD17" s="11">
        <v>-5959.152189855291</v>
      </c>
      <c r="AE17" s="14"/>
    </row>
    <row r="18" spans="1:31" ht="20.100000000000001" customHeight="1" thickBot="1">
      <c r="A18" s="10" t="s">
        <v>27</v>
      </c>
      <c r="B18" s="11">
        <f>+'Recettes &amp;charges détail'!B22+'Recettes &amp;charges détail'!J22+'Recettes &amp;charges détail'!R22</f>
        <v>3783.252450423</v>
      </c>
      <c r="C18" s="11">
        <f>+'Recettes &amp;charges détail'!C22+'Recettes &amp;charges détail'!K22+'Recettes &amp;charges détail'!S22</f>
        <v>6193.3627591520017</v>
      </c>
      <c r="D18" s="11">
        <f>+'Recettes &amp;charges détail'!D22+'Recettes &amp;charges détail'!L22+'Recettes &amp;charges détail'!T22</f>
        <v>3659.7108509960003</v>
      </c>
      <c r="E18" s="11">
        <f>+'Recettes &amp;charges détail'!E22+'Recettes &amp;charges détail'!M22+'Recettes &amp;charges détail'!U22</f>
        <v>1766.5792115600002</v>
      </c>
      <c r="F18" s="11">
        <f>+'Recettes &amp;charges détail'!F22+'Recettes &amp;charges détail'!N22+'Recettes &amp;charges détail'!V22</f>
        <v>15402.905272131002</v>
      </c>
      <c r="G18" s="11">
        <f>+'Recettes &amp;charges détail'!G22+'Recettes &amp;charges détail'!O22+'Recettes &amp;charges détail'!W22</f>
        <v>-278.020396178</v>
      </c>
      <c r="H18" s="11">
        <f>+'Recettes &amp;charges détail'!H22+'Recettes &amp;charges détail'!P22+'Recettes &amp;charges détail'!X22</f>
        <v>15124.884875955646</v>
      </c>
      <c r="I18" s="11">
        <f>+'Recettes &amp;charges détail'!I22+'Recettes &amp;charges détail'!Q22+'Recettes &amp;charges détail'!Y22</f>
        <v>2.6448105927556753E-9</v>
      </c>
      <c r="J18" s="140"/>
      <c r="K18" s="141"/>
      <c r="L18" s="141"/>
      <c r="M18" s="141"/>
      <c r="N18" s="141"/>
      <c r="O18" s="141"/>
      <c r="P18" s="142"/>
      <c r="Q18" s="11">
        <v>290.40048737700005</v>
      </c>
      <c r="R18" s="11">
        <v>493.37229467999998</v>
      </c>
      <c r="S18" s="11">
        <v>276.52407301699998</v>
      </c>
      <c r="T18" s="11">
        <v>1060.2968550740002</v>
      </c>
      <c r="U18" s="11">
        <v>0</v>
      </c>
      <c r="V18" s="136">
        <v>1752.1455621160408</v>
      </c>
      <c r="W18" s="11">
        <v>691.84870704204059</v>
      </c>
      <c r="X18" s="11">
        <v>4170.935924256999</v>
      </c>
      <c r="Y18" s="11">
        <v>6483.9502964249996</v>
      </c>
      <c r="Z18" s="11">
        <v>2455.5817802339998</v>
      </c>
      <c r="AA18" s="11">
        <v>13110.468000915998</v>
      </c>
      <c r="AB18" s="11">
        <v>278.02039617799966</v>
      </c>
      <c r="AC18" s="11">
        <v>13666.508793267571</v>
      </c>
      <c r="AD18" s="11">
        <v>278.02039617357218</v>
      </c>
      <c r="AE18" s="14"/>
    </row>
    <row r="19" spans="1:31" ht="20.100000000000001" customHeight="1" thickBot="1">
      <c r="A19" s="10" t="s">
        <v>28</v>
      </c>
      <c r="B19" s="11">
        <f>+'Recettes &amp;charges détail'!B23+'Recettes &amp;charges détail'!J23+'Recettes &amp;charges détail'!R23</f>
        <v>8719.1471023929989</v>
      </c>
      <c r="C19" s="11">
        <f>+'Recettes &amp;charges détail'!C23+'Recettes &amp;charges détail'!K23+'Recettes &amp;charges détail'!S23</f>
        <v>11854.581018403002</v>
      </c>
      <c r="D19" s="11">
        <f>+'Recettes &amp;charges détail'!D23+'Recettes &amp;charges détail'!L23+'Recettes &amp;charges détail'!T23</f>
        <v>8843.8975988490001</v>
      </c>
      <c r="E19" s="11">
        <f>+'Recettes &amp;charges détail'!E23+'Recettes &amp;charges détail'!M23+'Recettes &amp;charges détail'!U23</f>
        <v>4070.2497398</v>
      </c>
      <c r="F19" s="11">
        <f>+'Recettes &amp;charges détail'!F23+'Recettes &amp;charges détail'!N23+'Recettes &amp;charges détail'!V23</f>
        <v>33487.875459445</v>
      </c>
      <c r="G19" s="11">
        <f>+'Recettes &amp;charges détail'!G23+'Recettes &amp;charges détail'!O23+'Recettes &amp;charges détail'!W23</f>
        <v>-3417.1766341349999</v>
      </c>
      <c r="H19" s="11">
        <f>+'Recettes &amp;charges détail'!H23+'Recettes &amp;charges détail'!P23+'Recettes &amp;charges détail'!X23</f>
        <v>30070.698825309395</v>
      </c>
      <c r="I19" s="11">
        <f>+'Recettes &amp;charges détail'!I23+'Recettes &amp;charges détail'!Q23+'Recettes &amp;charges détail'!Y23</f>
        <v>-6.0390448197722435E-10</v>
      </c>
      <c r="J19" s="140"/>
      <c r="K19" s="141"/>
      <c r="L19" s="141"/>
      <c r="M19" s="141"/>
      <c r="N19" s="141"/>
      <c r="O19" s="141"/>
      <c r="P19" s="142"/>
      <c r="Q19" s="11">
        <v>938.50300591999951</v>
      </c>
      <c r="R19" s="11">
        <v>1931.6037952439999</v>
      </c>
      <c r="S19" s="11">
        <v>656.29810939100003</v>
      </c>
      <c r="T19" s="11">
        <v>3526.4049105549993</v>
      </c>
      <c r="U19" s="11">
        <v>0</v>
      </c>
      <c r="V19" s="136">
        <v>1269.6851951194537</v>
      </c>
      <c r="W19" s="11">
        <v>-2256.7197154355454</v>
      </c>
      <c r="X19" s="11">
        <v>6584.6686600339999</v>
      </c>
      <c r="Y19" s="11">
        <v>10557.166850854001</v>
      </c>
      <c r="Z19" s="11">
        <v>6038.1720511149997</v>
      </c>
      <c r="AA19" s="11">
        <v>23180.007562003</v>
      </c>
      <c r="AB19" s="11">
        <v>3417.1766341349994</v>
      </c>
      <c r="AC19" s="11">
        <v>30014.360830273396</v>
      </c>
      <c r="AD19" s="11">
        <v>3417.1766341353964</v>
      </c>
      <c r="AE19" s="14"/>
    </row>
    <row r="20" spans="1:31" ht="20.100000000000001" customHeight="1" thickBot="1">
      <c r="A20" s="10" t="s">
        <v>29</v>
      </c>
      <c r="B20" s="11">
        <f>+'Recettes &amp;charges détail'!B24+'Recettes &amp;charges détail'!J24+'Recettes &amp;charges détail'!R24</f>
        <v>4690.8755870909999</v>
      </c>
      <c r="C20" s="11">
        <f>+'Recettes &amp;charges détail'!C24+'Recettes &amp;charges détail'!K24+'Recettes &amp;charges détail'!S24</f>
        <v>9499.2959547419996</v>
      </c>
      <c r="D20" s="11">
        <f>+'Recettes &amp;charges détail'!D24+'Recettes &amp;charges détail'!L24+'Recettes &amp;charges détail'!T24</f>
        <v>5743.7894318799999</v>
      </c>
      <c r="E20" s="11">
        <f>+'Recettes &amp;charges détail'!E24+'Recettes &amp;charges détail'!M24+'Recettes &amp;charges détail'!U24</f>
        <v>4271.4449954820002</v>
      </c>
      <c r="F20" s="11">
        <f>+'Recettes &amp;charges détail'!F24+'Recettes &amp;charges détail'!N24+'Recettes &amp;charges détail'!V24</f>
        <v>24205.405969194999</v>
      </c>
      <c r="G20" s="11">
        <f>+'Recettes &amp;charges détail'!G24+'Recettes &amp;charges détail'!O24+'Recettes &amp;charges détail'!W24</f>
        <v>-3938.9066944459996</v>
      </c>
      <c r="H20" s="11">
        <f>+'Recettes &amp;charges détail'!H24+'Recettes &amp;charges détail'!P24+'Recettes &amp;charges détail'!X24</f>
        <v>20266.499274748603</v>
      </c>
      <c r="I20" s="11">
        <f>+'Recettes &amp;charges détail'!I24+'Recettes &amp;charges détail'!Q24+'Recettes &amp;charges détail'!Y24</f>
        <v>-3.9653968997299671E-10</v>
      </c>
      <c r="J20" s="140"/>
      <c r="K20" s="141"/>
      <c r="L20" s="141"/>
      <c r="M20" s="141"/>
      <c r="N20" s="141"/>
      <c r="O20" s="141"/>
      <c r="P20" s="142"/>
      <c r="Q20" s="11">
        <v>868.79322899899978</v>
      </c>
      <c r="R20" s="11">
        <v>879.27211134300001</v>
      </c>
      <c r="S20" s="11">
        <v>1108.5189769640001</v>
      </c>
      <c r="T20" s="11">
        <v>2856.5843173059998</v>
      </c>
      <c r="U20" s="11">
        <v>0</v>
      </c>
      <c r="V20" s="136">
        <v>1929.8044689078497</v>
      </c>
      <c r="W20" s="11">
        <v>-926.77984839815008</v>
      </c>
      <c r="X20" s="11">
        <v>4755.2984569760019</v>
      </c>
      <c r="Y20" s="11">
        <v>6278.4403341349998</v>
      </c>
      <c r="Z20" s="11">
        <v>6136.7150430219999</v>
      </c>
      <c r="AA20" s="11">
        <v>17170.453834133001</v>
      </c>
      <c r="AB20" s="11">
        <v>3938.9066944460001</v>
      </c>
      <c r="AC20" s="11">
        <v>25048.267223025076</v>
      </c>
      <c r="AD20" s="11">
        <v>3938.9066944460765</v>
      </c>
      <c r="AE20" s="14"/>
    </row>
    <row r="21" spans="1:31" ht="20.100000000000001" customHeight="1" thickBot="1">
      <c r="A21" s="10" t="s">
        <v>30</v>
      </c>
      <c r="B21" s="11">
        <f>+'Recettes &amp;charges détail'!B25+'Recettes &amp;charges détail'!J25+'Recettes &amp;charges détail'!R25</f>
        <v>6345.2243467969993</v>
      </c>
      <c r="C21" s="11">
        <f>+'Recettes &amp;charges détail'!C25+'Recettes &amp;charges détail'!K25+'Recettes &amp;charges détail'!S25</f>
        <v>12541.351962120996</v>
      </c>
      <c r="D21" s="11">
        <f>+'Recettes &amp;charges détail'!D25+'Recettes &amp;charges détail'!L25+'Recettes &amp;charges détail'!T25</f>
        <v>5719.5207069380012</v>
      </c>
      <c r="E21" s="11">
        <f>+'Recettes &amp;charges détail'!E25+'Recettes &amp;charges détail'!M25+'Recettes &amp;charges détail'!U25</f>
        <v>6840.1150016760002</v>
      </c>
      <c r="F21" s="11">
        <f>+'Recettes &amp;charges détail'!F25+'Recettes &amp;charges détail'!N25+'Recettes &amp;charges détail'!V25</f>
        <v>31446.212017531998</v>
      </c>
      <c r="G21" s="11">
        <f>+'Recettes &amp;charges détail'!G25+'Recettes &amp;charges détail'!O25+'Recettes &amp;charges détail'!W25</f>
        <v>-4064.8443138680004</v>
      </c>
      <c r="H21" s="11">
        <f>+'Recettes &amp;charges détail'!H25+'Recettes &amp;charges détail'!P25+'Recettes &amp;charges détail'!X25</f>
        <v>27381.367703666961</v>
      </c>
      <c r="I21" s="11">
        <f>+'Recettes &amp;charges détail'!I25+'Recettes &amp;charges détail'!Q25+'Recettes &amp;charges détail'!Y25</f>
        <v>2.9643706511706115E-9</v>
      </c>
      <c r="J21" s="140"/>
      <c r="K21" s="141"/>
      <c r="L21" s="141"/>
      <c r="M21" s="141"/>
      <c r="N21" s="141"/>
      <c r="O21" s="141"/>
      <c r="P21" s="142"/>
      <c r="Q21" s="11">
        <v>491.09517448499997</v>
      </c>
      <c r="R21" s="11">
        <v>941.87601327000004</v>
      </c>
      <c r="S21" s="11">
        <v>288.79033570799999</v>
      </c>
      <c r="T21" s="11">
        <v>1721.7615234629998</v>
      </c>
      <c r="U21" s="11">
        <v>0</v>
      </c>
      <c r="V21" s="136">
        <v>547.80654536973827</v>
      </c>
      <c r="W21" s="11">
        <v>-1173.9549780932616</v>
      </c>
      <c r="X21" s="11">
        <v>3681.1087404659997</v>
      </c>
      <c r="Y21" s="11">
        <v>7808.043659089999</v>
      </c>
      <c r="Z21" s="11">
        <v>3762.5162160090008</v>
      </c>
      <c r="AA21" s="11">
        <v>15251.668615564999</v>
      </c>
      <c r="AB21" s="11">
        <v>4064.844313869</v>
      </c>
      <c r="AC21" s="11">
        <v>23381.357243303024</v>
      </c>
      <c r="AD21" s="11">
        <v>4064.844313869025</v>
      </c>
      <c r="AE21" s="14"/>
    </row>
    <row r="22" spans="1:31" ht="20.100000000000001" customHeight="1" thickBot="1">
      <c r="A22" s="10" t="s">
        <v>31</v>
      </c>
      <c r="B22" s="11">
        <f>+'Recettes &amp;charges détail'!B26+'Recettes &amp;charges détail'!J26+'Recettes &amp;charges détail'!R26</f>
        <v>4776.5387636209998</v>
      </c>
      <c r="C22" s="11">
        <f>+'Recettes &amp;charges détail'!C26+'Recettes &amp;charges détail'!K26+'Recettes &amp;charges détail'!S26</f>
        <v>6008.8352287820016</v>
      </c>
      <c r="D22" s="11">
        <f>+'Recettes &amp;charges détail'!D26+'Recettes &amp;charges détail'!L26+'Recettes &amp;charges détail'!T26</f>
        <v>3999.5617026909995</v>
      </c>
      <c r="E22" s="11">
        <f>+'Recettes &amp;charges détail'!E26+'Recettes &amp;charges détail'!M26+'Recettes &amp;charges détail'!U26</f>
        <v>2053.343559252</v>
      </c>
      <c r="F22" s="11">
        <f>+'Recettes &amp;charges détail'!F26+'Recettes &amp;charges détail'!N26+'Recettes &amp;charges détail'!V26</f>
        <v>16838.279254346002</v>
      </c>
      <c r="G22" s="11">
        <f>+'Recettes &amp;charges détail'!G26+'Recettes &amp;charges détail'!O26+'Recettes &amp;charges détail'!W26</f>
        <v>-231.38430702899998</v>
      </c>
      <c r="H22" s="11">
        <f>+'Recettes &amp;charges détail'!H26+'Recettes &amp;charges détail'!P26+'Recettes &amp;charges détail'!X26</f>
        <v>16606.894947323235</v>
      </c>
      <c r="I22" s="11">
        <f>+'Recettes &amp;charges détail'!I26+'Recettes &amp;charges détail'!Q26+'Recettes &amp;charges détail'!Y26</f>
        <v>6.2318576965481043E-9</v>
      </c>
      <c r="J22" s="140"/>
      <c r="K22" s="141"/>
      <c r="L22" s="141"/>
      <c r="M22" s="141"/>
      <c r="N22" s="141"/>
      <c r="O22" s="141"/>
      <c r="P22" s="142"/>
      <c r="Q22" s="11">
        <v>446.35439766700011</v>
      </c>
      <c r="R22" s="11">
        <v>1249.9567031699999</v>
      </c>
      <c r="S22" s="11">
        <v>430.09224119800001</v>
      </c>
      <c r="T22" s="11">
        <v>2126.4033420350002</v>
      </c>
      <c r="U22" s="11">
        <v>0</v>
      </c>
      <c r="V22" s="136">
        <v>3226.9420682593855</v>
      </c>
      <c r="W22" s="11">
        <v>1100.5387262243853</v>
      </c>
      <c r="X22" s="11">
        <v>8612.6106339139988</v>
      </c>
      <c r="Y22" s="11">
        <v>7531.4053703930003</v>
      </c>
      <c r="Z22" s="11">
        <v>4042.1864757680005</v>
      </c>
      <c r="AA22" s="11">
        <v>20186.202480075</v>
      </c>
      <c r="AB22" s="11">
        <v>231.38430702800048</v>
      </c>
      <c r="AC22" s="11">
        <v>20648.971094130375</v>
      </c>
      <c r="AD22" s="11">
        <v>231.3843070273723</v>
      </c>
      <c r="AE22" s="14"/>
    </row>
    <row r="23" spans="1:31" ht="20.100000000000001" customHeight="1" thickBot="1">
      <c r="A23" s="10" t="s">
        <v>32</v>
      </c>
      <c r="B23" s="11">
        <f>+'Recettes &amp;charges détail'!B27+'Recettes &amp;charges détail'!J27+'Recettes &amp;charges détail'!R27</f>
        <v>1948.6452626089999</v>
      </c>
      <c r="C23" s="11">
        <f>+'Recettes &amp;charges détail'!C27+'Recettes &amp;charges détail'!K27+'Recettes &amp;charges détail'!S27</f>
        <v>1694.0045015119997</v>
      </c>
      <c r="D23" s="11">
        <f>+'Recettes &amp;charges détail'!D27+'Recettes &amp;charges détail'!L27+'Recettes &amp;charges détail'!T27</f>
        <v>669.62750996099999</v>
      </c>
      <c r="E23" s="11">
        <f>+'Recettes &amp;charges détail'!E27+'Recettes &amp;charges détail'!M27+'Recettes &amp;charges détail'!U27</f>
        <v>988.72634909400006</v>
      </c>
      <c r="F23" s="11">
        <f>+'Recettes &amp;charges détail'!F27+'Recettes &amp;charges détail'!N27+'Recettes &amp;charges détail'!V27</f>
        <v>5301.0036231760005</v>
      </c>
      <c r="G23" s="11">
        <f>+'Recettes &amp;charges détail'!G27+'Recettes &amp;charges détail'!O27+'Recettes &amp;charges détail'!W27</f>
        <v>-227.967609036</v>
      </c>
      <c r="H23" s="11">
        <f>+'Recettes &amp;charges détail'!H27+'Recettes &amp;charges détail'!P27+'Recettes &amp;charges détail'!X27</f>
        <v>5073.0360141384335</v>
      </c>
      <c r="I23" s="11">
        <f>+'Recettes &amp;charges détail'!I27+'Recettes &amp;charges détail'!Q27+'Recettes &amp;charges détail'!Y27</f>
        <v>-1.5670593711547554E-9</v>
      </c>
      <c r="J23" s="140"/>
      <c r="K23" s="141"/>
      <c r="L23" s="141"/>
      <c r="M23" s="141"/>
      <c r="N23" s="141"/>
      <c r="O23" s="141"/>
      <c r="P23" s="142"/>
      <c r="Q23" s="11">
        <v>133.51798993</v>
      </c>
      <c r="R23" s="11">
        <v>249.23779711200004</v>
      </c>
      <c r="S23" s="11">
        <v>101.788898632</v>
      </c>
      <c r="T23" s="11">
        <v>484.54468567400005</v>
      </c>
      <c r="U23" s="11">
        <v>0</v>
      </c>
      <c r="V23" s="136">
        <v>189.84311716723553</v>
      </c>
      <c r="W23" s="11">
        <v>-294.70156850676449</v>
      </c>
      <c r="X23" s="11">
        <v>876.84043558300027</v>
      </c>
      <c r="Y23" s="11">
        <v>614.92238484300015</v>
      </c>
      <c r="Z23" s="11">
        <v>908.74450478599999</v>
      </c>
      <c r="AA23" s="11">
        <v>2400.5073252120005</v>
      </c>
      <c r="AB23" s="11">
        <v>227.96760903699996</v>
      </c>
      <c r="AC23" s="11">
        <v>2856.4425432820935</v>
      </c>
      <c r="AD23" s="11">
        <v>227.96760903309311</v>
      </c>
      <c r="AE23" s="14"/>
    </row>
    <row r="24" spans="1:31" ht="20.100000000000001" customHeight="1" thickBot="1">
      <c r="A24" s="10" t="s">
        <v>33</v>
      </c>
      <c r="B24" s="11">
        <f>+'Recettes &amp;charges détail'!B28+'Recettes &amp;charges détail'!J28+'Recettes &amp;charges détail'!R28</f>
        <v>2667.352001317</v>
      </c>
      <c r="C24" s="11">
        <f>+'Recettes &amp;charges détail'!C28+'Recettes &amp;charges détail'!K28+'Recettes &amp;charges détail'!S28</f>
        <v>1999.7129224679998</v>
      </c>
      <c r="D24" s="11">
        <f>+'Recettes &amp;charges détail'!D28+'Recettes &amp;charges détail'!L28+'Recettes &amp;charges détail'!T28</f>
        <v>1216.846942225</v>
      </c>
      <c r="E24" s="11">
        <f>+'Recettes &amp;charges détail'!E28+'Recettes &amp;charges détail'!M28+'Recettes &amp;charges détail'!U28</f>
        <v>1115.472005541</v>
      </c>
      <c r="F24" s="11">
        <f>+'Recettes &amp;charges détail'!F28+'Recettes &amp;charges détail'!N28+'Recettes &amp;charges détail'!V28</f>
        <v>6999.3838715509992</v>
      </c>
      <c r="G24" s="11">
        <f>+'Recettes &amp;charges détail'!G28+'Recettes &amp;charges détail'!O28+'Recettes &amp;charges détail'!W28</f>
        <v>-310.75911442099999</v>
      </c>
      <c r="H24" s="11">
        <f>+'Recettes &amp;charges détail'!H28+'Recettes &amp;charges détail'!P28+'Recettes &amp;charges détail'!X28</f>
        <v>6688.624757127207</v>
      </c>
      <c r="I24" s="11">
        <f>+'Recettes &amp;charges détail'!I28+'Recettes &amp;charges détail'!Q28+'Recettes &amp;charges détail'!Y28</f>
        <v>-2.7921487344428897E-9</v>
      </c>
      <c r="J24" s="140"/>
      <c r="K24" s="141"/>
      <c r="L24" s="141"/>
      <c r="M24" s="141"/>
      <c r="N24" s="141"/>
      <c r="O24" s="141"/>
      <c r="P24" s="142"/>
      <c r="Q24" s="11">
        <v>185.34976990300001</v>
      </c>
      <c r="R24" s="11">
        <v>250.05397096000002</v>
      </c>
      <c r="S24" s="11">
        <v>113.677708424</v>
      </c>
      <c r="T24" s="11">
        <v>549.08144928699994</v>
      </c>
      <c r="U24" s="11">
        <v>0</v>
      </c>
      <c r="V24" s="136">
        <v>488.0871833105802</v>
      </c>
      <c r="W24" s="11">
        <v>-60.99426597641974</v>
      </c>
      <c r="X24" s="11">
        <v>1226.8611014059993</v>
      </c>
      <c r="Y24" s="11">
        <v>1203.5631137400001</v>
      </c>
      <c r="Z24" s="11">
        <v>1364.8391776459998</v>
      </c>
      <c r="AA24" s="11">
        <v>3795.2633927919996</v>
      </c>
      <c r="AB24" s="11">
        <v>310.75911442199998</v>
      </c>
      <c r="AC24" s="11">
        <v>4416.7816216330139</v>
      </c>
      <c r="AD24" s="11">
        <v>310.75911441901422</v>
      </c>
      <c r="AE24" s="14"/>
    </row>
    <row r="25" spans="1:31" ht="20.100000000000001" customHeight="1" thickBot="1">
      <c r="A25" s="10" t="s">
        <v>34</v>
      </c>
      <c r="B25" s="11">
        <f>+'Recettes &amp;charges détail'!B29+'Recettes &amp;charges détail'!J29+'Recettes &amp;charges détail'!R29</f>
        <v>3711.2173738490001</v>
      </c>
      <c r="C25" s="11">
        <f>+'Recettes &amp;charges détail'!C29+'Recettes &amp;charges détail'!K29+'Recettes &amp;charges détail'!S29</f>
        <v>2521.127217448</v>
      </c>
      <c r="D25" s="11">
        <f>+'Recettes &amp;charges détail'!D29+'Recettes &amp;charges détail'!L29+'Recettes &amp;charges détail'!T29</f>
        <v>1030.1421649910001</v>
      </c>
      <c r="E25" s="11">
        <f>+'Recettes &amp;charges détail'!E29+'Recettes &amp;charges détail'!M29+'Recettes &amp;charges détail'!U29</f>
        <v>1061.584769239</v>
      </c>
      <c r="F25" s="11">
        <f>+'Recettes &amp;charges détail'!F29+'Recettes &amp;charges détail'!N29+'Recettes &amp;charges détail'!V29</f>
        <v>8324.0715255270006</v>
      </c>
      <c r="G25" s="11">
        <f>+'Recettes &amp;charges détail'!G29+'Recettes &amp;charges détail'!O29+'Recettes &amp;charges détail'!W29</f>
        <v>0</v>
      </c>
      <c r="H25" s="11">
        <f>+'Recettes &amp;charges détail'!H29+'Recettes &amp;charges détail'!P29+'Recettes &amp;charges détail'!X29</f>
        <v>8324.071525522937</v>
      </c>
      <c r="I25" s="11">
        <f>+'Recettes &amp;charges détail'!I29+'Recettes &amp;charges détail'!Q29+'Recettes &amp;charges détail'!Y29</f>
        <v>-4.0636223275214434E-9</v>
      </c>
      <c r="J25" s="140"/>
      <c r="K25" s="141"/>
      <c r="L25" s="141"/>
      <c r="M25" s="141"/>
      <c r="N25" s="141"/>
      <c r="O25" s="141"/>
      <c r="P25" s="142"/>
      <c r="Q25" s="11">
        <v>440.02019461999998</v>
      </c>
      <c r="R25" s="11">
        <v>261.69543662199999</v>
      </c>
      <c r="S25" s="11">
        <v>159.64767448499998</v>
      </c>
      <c r="T25" s="11">
        <v>861.36330572700001</v>
      </c>
      <c r="U25" s="11">
        <v>0</v>
      </c>
      <c r="V25" s="136">
        <v>457.14303112674742</v>
      </c>
      <c r="W25" s="11">
        <v>-404.22027460025259</v>
      </c>
      <c r="X25" s="11">
        <v>1770.6930084059993</v>
      </c>
      <c r="Y25" s="11">
        <v>1499.3170472739996</v>
      </c>
      <c r="Z25" s="11">
        <v>955.01269863800007</v>
      </c>
      <c r="AA25" s="11">
        <v>4225.022754317999</v>
      </c>
      <c r="AB25" s="11">
        <v>0</v>
      </c>
      <c r="AC25" s="11">
        <v>3736.1206300098693</v>
      </c>
      <c r="AD25" s="11">
        <v>-488.90212430812977</v>
      </c>
      <c r="AE25" s="14"/>
    </row>
    <row r="26" spans="1:31" ht="21" customHeight="1" thickBot="1">
      <c r="A26" s="10" t="s">
        <v>35</v>
      </c>
      <c r="B26" s="11">
        <f>+'Recettes &amp;charges détail'!B30+'Recettes &amp;charges détail'!J30+'Recettes &amp;charges détail'!R30</f>
        <v>8897.5857103269991</v>
      </c>
      <c r="C26" s="11">
        <f>+'Recettes &amp;charges détail'!C30+'Recettes &amp;charges détail'!K30+'Recettes &amp;charges détail'!S30</f>
        <v>4808.3475519470021</v>
      </c>
      <c r="D26" s="11">
        <f>+'Recettes &amp;charges détail'!D30+'Recettes &amp;charges détail'!L30+'Recettes &amp;charges détail'!T30</f>
        <v>3611.7664385550001</v>
      </c>
      <c r="E26" s="11">
        <f>+'Recettes &amp;charges détail'!E30+'Recettes &amp;charges détail'!M30+'Recettes &amp;charges détail'!U30</f>
        <v>2840.5695543410002</v>
      </c>
      <c r="F26" s="11">
        <f>+'Recettes &amp;charges détail'!F30+'Recettes &amp;charges détail'!N30+'Recettes &amp;charges détail'!V30</f>
        <v>20158.269255170006</v>
      </c>
      <c r="G26" s="11">
        <f>+'Recettes &amp;charges détail'!G30+'Recettes &amp;charges détail'!O30+'Recettes &amp;charges détail'!W30</f>
        <v>0</v>
      </c>
      <c r="H26" s="11">
        <f>+'Recettes &amp;charges détail'!H30+'Recettes &amp;charges détail'!P30+'Recettes &amp;charges détail'!X30</f>
        <v>20158.269255169424</v>
      </c>
      <c r="I26" s="11">
        <f>+'Recettes &amp;charges détail'!I30+'Recettes &amp;charges détail'!Q30+'Recettes &amp;charges détail'!Y30</f>
        <v>-5.7759461924433708E-10</v>
      </c>
      <c r="J26" s="140"/>
      <c r="K26" s="141"/>
      <c r="L26" s="141"/>
      <c r="M26" s="141"/>
      <c r="N26" s="141"/>
      <c r="O26" s="141"/>
      <c r="P26" s="142"/>
      <c r="Q26" s="11">
        <v>1296.5956641649993</v>
      </c>
      <c r="R26" s="11">
        <v>1232.1000118070001</v>
      </c>
      <c r="S26" s="11">
        <v>726.80925943</v>
      </c>
      <c r="T26" s="11">
        <v>3255.5049354019993</v>
      </c>
      <c r="U26" s="11">
        <v>0</v>
      </c>
      <c r="V26" s="136">
        <v>2723.433850102389</v>
      </c>
      <c r="W26" s="11">
        <v>-532.07108529961033</v>
      </c>
      <c r="X26" s="11">
        <v>2988.9260229959991</v>
      </c>
      <c r="Y26" s="11">
        <v>2535.7716696789998</v>
      </c>
      <c r="Z26" s="11">
        <v>2135.9806915630002</v>
      </c>
      <c r="AA26" s="11">
        <v>7660.6783842379991</v>
      </c>
      <c r="AB26" s="11">
        <v>0</v>
      </c>
      <c r="AC26" s="11">
        <v>6370.191924926</v>
      </c>
      <c r="AD26" s="11">
        <v>-1290.4864593119994</v>
      </c>
      <c r="AE26" s="14"/>
    </row>
    <row r="27" spans="1:31" ht="21" customHeight="1" thickBot="1">
      <c r="A27" s="10" t="s">
        <v>36</v>
      </c>
      <c r="B27" s="11">
        <f>+'Recettes &amp;charges détail'!B31+'Recettes &amp;charges détail'!J31+'Recettes &amp;charges détail'!R31</f>
        <v>3260.5548923759998</v>
      </c>
      <c r="C27" s="11">
        <f>+'Recettes &amp;charges détail'!C31+'Recettes &amp;charges détail'!K31+'Recettes &amp;charges détail'!S31</f>
        <v>1398.9186365070002</v>
      </c>
      <c r="D27" s="11">
        <f>+'Recettes &amp;charges détail'!D31+'Recettes &amp;charges détail'!L31+'Recettes &amp;charges détail'!T31</f>
        <v>1109.85807699</v>
      </c>
      <c r="E27" s="11">
        <f>+'Recettes &amp;charges détail'!E31+'Recettes &amp;charges détail'!M31+'Recettes &amp;charges détail'!U31</f>
        <v>905.37221452400013</v>
      </c>
      <c r="F27" s="11">
        <f>+'Recettes &amp;charges détail'!F31+'Recettes &amp;charges détail'!N31+'Recettes &amp;charges détail'!V31</f>
        <v>6674.7038203969996</v>
      </c>
      <c r="G27" s="11">
        <f>+'Recettes &amp;charges détail'!G31+'Recettes &amp;charges détail'!O31+'Recettes &amp;charges détail'!W31</f>
        <v>0</v>
      </c>
      <c r="H27" s="11">
        <f>+'Recettes &amp;charges détail'!H31+'Recettes &amp;charges détail'!P31+'Recettes &amp;charges détail'!X31</f>
        <v>6674.7038203942211</v>
      </c>
      <c r="I27" s="11">
        <f>+'Recettes &amp;charges détail'!I31+'Recettes &amp;charges détail'!Q31+'Recettes &amp;charges détail'!Y31</f>
        <v>-2.7794158086180687E-9</v>
      </c>
      <c r="J27" s="140"/>
      <c r="K27" s="141"/>
      <c r="L27" s="141"/>
      <c r="M27" s="141"/>
      <c r="N27" s="141"/>
      <c r="O27" s="141"/>
      <c r="P27" s="142"/>
      <c r="Q27" s="11">
        <v>489.13587583999993</v>
      </c>
      <c r="R27" s="11">
        <v>435.6452709560001</v>
      </c>
      <c r="S27" s="11">
        <v>239.451341052</v>
      </c>
      <c r="T27" s="11">
        <v>1164.2324878479999</v>
      </c>
      <c r="U27" s="11">
        <v>0</v>
      </c>
      <c r="V27" s="136">
        <v>946.53588593856648</v>
      </c>
      <c r="W27" s="11">
        <v>-217.69660190943341</v>
      </c>
      <c r="X27" s="11">
        <v>1406.6314600810003</v>
      </c>
      <c r="Y27" s="11">
        <v>881.18543351799997</v>
      </c>
      <c r="Z27" s="11">
        <v>945.22029452000004</v>
      </c>
      <c r="AA27" s="11">
        <v>3233.0371881190003</v>
      </c>
      <c r="AB27" s="11">
        <v>0</v>
      </c>
      <c r="AC27" s="11">
        <v>2995.3442633820005</v>
      </c>
      <c r="AD27" s="11">
        <v>-237.69292473699991</v>
      </c>
      <c r="AE27" s="14"/>
    </row>
    <row r="28" spans="1:31" ht="21" customHeight="1" thickBot="1">
      <c r="A28" s="10" t="s">
        <v>37</v>
      </c>
      <c r="B28" s="11">
        <f>+'Recettes &amp;charges détail'!B32+'Recettes &amp;charges détail'!J32+'Recettes &amp;charges détail'!R32</f>
        <v>4081.0020210929997</v>
      </c>
      <c r="C28" s="11">
        <f>+'Recettes &amp;charges détail'!C32+'Recettes &amp;charges détail'!K32+'Recettes &amp;charges détail'!S32</f>
        <v>1137.2699627050001</v>
      </c>
      <c r="D28" s="11">
        <f>+'Recettes &amp;charges détail'!D32+'Recettes &amp;charges détail'!L32+'Recettes &amp;charges détail'!T32</f>
        <v>837.69200647800017</v>
      </c>
      <c r="E28" s="11">
        <f>+'Recettes &amp;charges détail'!E32+'Recettes &amp;charges détail'!M32+'Recettes &amp;charges détail'!U32</f>
        <v>1123.924619897</v>
      </c>
      <c r="F28" s="11">
        <f>+'Recettes &amp;charges détail'!F32+'Recettes &amp;charges détail'!N32+'Recettes &amp;charges détail'!V32</f>
        <v>7179.8886101730004</v>
      </c>
      <c r="G28" s="11">
        <f>+'Recettes &amp;charges détail'!G32+'Recettes &amp;charges détail'!O32+'Recettes &amp;charges détail'!W32</f>
        <v>0</v>
      </c>
      <c r="H28" s="11">
        <f>+'Recettes &amp;charges détail'!H32+'Recettes &amp;charges détail'!P32+'Recettes &amp;charges détail'!X32</f>
        <v>7179.8886101732969</v>
      </c>
      <c r="I28" s="11">
        <f>+'Recettes &amp;charges détail'!I32+'Recettes &amp;charges détail'!Q32+'Recettes &amp;charges détail'!Y32</f>
        <v>2.9649527277797461E-10</v>
      </c>
      <c r="J28" s="140"/>
      <c r="K28" s="141"/>
      <c r="L28" s="141"/>
      <c r="M28" s="141"/>
      <c r="N28" s="141"/>
      <c r="O28" s="141"/>
      <c r="P28" s="142"/>
      <c r="Q28" s="11">
        <v>290.14854877099998</v>
      </c>
      <c r="R28" s="11">
        <v>336.09241906000005</v>
      </c>
      <c r="S28" s="11">
        <v>296.22660378900002</v>
      </c>
      <c r="T28" s="11">
        <v>922.46757162000006</v>
      </c>
      <c r="U28" s="11">
        <v>0</v>
      </c>
      <c r="V28" s="136">
        <v>820.4850027830505</v>
      </c>
      <c r="W28" s="11">
        <v>-101.98256883694955</v>
      </c>
      <c r="X28" s="11">
        <v>1006.4509144069999</v>
      </c>
      <c r="Y28" s="11">
        <v>879.76852378299998</v>
      </c>
      <c r="Z28" s="11">
        <v>964.50622205499985</v>
      </c>
      <c r="AA28" s="11">
        <v>2850.7256602449997</v>
      </c>
      <c r="AB28" s="11">
        <v>0</v>
      </c>
      <c r="AC28" s="11">
        <v>1543.9818913086142</v>
      </c>
      <c r="AD28" s="11">
        <v>-1306.7437689363855</v>
      </c>
      <c r="AE28" s="14"/>
    </row>
    <row r="29" spans="1:31" ht="21" customHeight="1" thickBot="1">
      <c r="A29" s="10" t="s">
        <v>38</v>
      </c>
      <c r="B29" s="11">
        <f>+'Recettes &amp;charges détail'!B33+'Recettes &amp;charges détail'!J33+'Recettes &amp;charges détail'!R33</f>
        <v>5874.271023147001</v>
      </c>
      <c r="C29" s="11">
        <f>+'Recettes &amp;charges détail'!C33+'Recettes &amp;charges détail'!K33+'Recettes &amp;charges détail'!S33</f>
        <v>1910.1804574380001</v>
      </c>
      <c r="D29" s="11">
        <f>+'Recettes &amp;charges détail'!D33+'Recettes &amp;charges détail'!L33+'Recettes &amp;charges détail'!T33</f>
        <v>1300.2386822550002</v>
      </c>
      <c r="E29" s="11">
        <f>+'Recettes &amp;charges détail'!E33+'Recettes &amp;charges détail'!M33+'Recettes &amp;charges détail'!U33</f>
        <v>1459.7273176509998</v>
      </c>
      <c r="F29" s="11">
        <f>+'Recettes &amp;charges détail'!F33+'Recettes &amp;charges détail'!N33+'Recettes &amp;charges détail'!V33</f>
        <v>10544.417480491</v>
      </c>
      <c r="G29" s="11">
        <f>+'Recettes &amp;charges détail'!G33+'Recettes &amp;charges détail'!O33+'Recettes &amp;charges détail'!W33</f>
        <v>0</v>
      </c>
      <c r="H29" s="11">
        <f>+'Recettes &amp;charges détail'!H33+'Recettes &amp;charges détail'!P33+'Recettes &amp;charges détail'!X33</f>
        <v>10544.417480495129</v>
      </c>
      <c r="I29" s="11">
        <f>+'Recettes &amp;charges détail'!I33+'Recettes &amp;charges détail'!Q33+'Recettes &amp;charges détail'!Y33</f>
        <v>4.1291059460490942E-9</v>
      </c>
      <c r="J29" s="140"/>
      <c r="K29" s="141"/>
      <c r="L29" s="141"/>
      <c r="M29" s="141"/>
      <c r="N29" s="141"/>
      <c r="O29" s="141"/>
      <c r="P29" s="142"/>
      <c r="Q29" s="11">
        <v>413.35854555700007</v>
      </c>
      <c r="R29" s="11">
        <v>658.69973394100009</v>
      </c>
      <c r="S29" s="11">
        <v>260.98457786900002</v>
      </c>
      <c r="T29" s="11">
        <v>1333.0428573670001</v>
      </c>
      <c r="U29" s="11">
        <v>0</v>
      </c>
      <c r="V29" s="136">
        <v>738.32283037542663</v>
      </c>
      <c r="W29" s="11">
        <v>-594.72002699157349</v>
      </c>
      <c r="X29" s="11">
        <v>1385.359223359</v>
      </c>
      <c r="Y29" s="11">
        <v>1337.0903034290002</v>
      </c>
      <c r="Z29" s="11">
        <v>842.12930416899985</v>
      </c>
      <c r="AA29" s="11">
        <v>3564.5788309570003</v>
      </c>
      <c r="AB29" s="11">
        <v>0</v>
      </c>
      <c r="AC29" s="11">
        <v>2487.0712247426586</v>
      </c>
      <c r="AD29" s="11">
        <v>-1077.5076062143416</v>
      </c>
      <c r="AE29" s="14"/>
    </row>
    <row r="30" spans="1:31" ht="21" customHeight="1" thickBot="1">
      <c r="A30" s="10" t="s">
        <v>39</v>
      </c>
      <c r="B30" s="11">
        <f>+'Recettes &amp;charges détail'!B34+'Recettes &amp;charges détail'!J34+'Recettes &amp;charges détail'!R34</f>
        <v>6059.6986963620011</v>
      </c>
      <c r="C30" s="11">
        <f>+'Recettes &amp;charges détail'!C34+'Recettes &amp;charges détail'!K34+'Recettes &amp;charges détail'!S34</f>
        <v>3267.8403203679995</v>
      </c>
      <c r="D30" s="11">
        <f>+'Recettes &amp;charges détail'!D34+'Recettes &amp;charges détail'!L34+'Recettes &amp;charges détail'!T34</f>
        <v>2271.6665734080002</v>
      </c>
      <c r="E30" s="11">
        <f>+'Recettes &amp;charges détail'!E34+'Recettes &amp;charges détail'!M34+'Recettes &amp;charges détail'!U34</f>
        <v>1804.3507013780002</v>
      </c>
      <c r="F30" s="11">
        <f>+'Recettes &amp;charges détail'!F34+'Recettes &amp;charges détail'!N34+'Recettes &amp;charges détail'!V34</f>
        <v>13403.556291516001</v>
      </c>
      <c r="G30" s="11">
        <f>+'Recettes &amp;charges détail'!G34+'Recettes &amp;charges détail'!O34+'Recettes &amp;charges détail'!W34</f>
        <v>0</v>
      </c>
      <c r="H30" s="11">
        <f>+'Recettes &amp;charges détail'!H34+'Recettes &amp;charges détail'!P34+'Recettes &amp;charges détail'!X34</f>
        <v>13403.556291516876</v>
      </c>
      <c r="I30" s="11">
        <f>+'Recettes &amp;charges détail'!I34+'Recettes &amp;charges détail'!Q34+'Recettes &amp;charges détail'!Y34</f>
        <v>8.7493390310555696E-10</v>
      </c>
      <c r="J30" s="140"/>
      <c r="K30" s="141"/>
      <c r="L30" s="141"/>
      <c r="M30" s="141"/>
      <c r="N30" s="141"/>
      <c r="O30" s="141"/>
      <c r="P30" s="142"/>
      <c r="Q30" s="11">
        <v>900.25581117800004</v>
      </c>
      <c r="R30" s="11">
        <v>813.57640571799993</v>
      </c>
      <c r="S30" s="11">
        <v>433.12046713300003</v>
      </c>
      <c r="T30" s="11">
        <v>2146.952684029</v>
      </c>
      <c r="U30" s="11">
        <v>0</v>
      </c>
      <c r="V30" s="136">
        <v>932.14491351535821</v>
      </c>
      <c r="W30" s="11">
        <v>-1214.8077705136418</v>
      </c>
      <c r="X30" s="11">
        <v>2803.648290368998</v>
      </c>
      <c r="Y30" s="11">
        <v>2707.9348257109996</v>
      </c>
      <c r="Z30" s="11">
        <v>1848.3277123090002</v>
      </c>
      <c r="AA30" s="11">
        <v>7359.9108283889982</v>
      </c>
      <c r="AB30" s="11">
        <v>0</v>
      </c>
      <c r="AC30" s="11">
        <v>5609.418294655783</v>
      </c>
      <c r="AD30" s="11">
        <v>-1750.4925337332152</v>
      </c>
      <c r="AE30" s="14"/>
    </row>
    <row r="31" spans="1:31" ht="21" customHeight="1" thickBot="1">
      <c r="A31" s="10" t="s">
        <v>40</v>
      </c>
      <c r="B31" s="11">
        <f>+'Recettes &amp;charges détail'!B35+'Recettes &amp;charges détail'!J35+'Recettes &amp;charges détail'!R35</f>
        <v>4884.3153861080009</v>
      </c>
      <c r="C31" s="11">
        <f>+'Recettes &amp;charges détail'!C35+'Recettes &amp;charges détail'!K35+'Recettes &amp;charges détail'!S35</f>
        <v>2460.4651814999993</v>
      </c>
      <c r="D31" s="11">
        <f>+'Recettes &amp;charges détail'!D35+'Recettes &amp;charges détail'!L35+'Recettes &amp;charges détail'!T35</f>
        <v>2007.6678390340001</v>
      </c>
      <c r="E31" s="11">
        <f>+'Recettes &amp;charges détail'!E35+'Recettes &amp;charges détail'!M35+'Recettes &amp;charges détail'!U35</f>
        <v>1790.3620699699998</v>
      </c>
      <c r="F31" s="11">
        <f>+'Recettes &amp;charges détail'!F35+'Recettes &amp;charges détail'!N35+'Recettes &amp;charges détail'!V35</f>
        <v>11142.810476612</v>
      </c>
      <c r="G31" s="11">
        <f>+'Recettes &amp;charges détail'!G35+'Recettes &amp;charges détail'!O35+'Recettes &amp;charges détail'!W35</f>
        <v>0</v>
      </c>
      <c r="H31" s="11">
        <f>+'Recettes &amp;charges détail'!H35+'Recettes &amp;charges détail'!P35+'Recettes &amp;charges détail'!X35</f>
        <v>11142.81047661662</v>
      </c>
      <c r="I31" s="11">
        <f>+'Recettes &amp;charges détail'!I35+'Recettes &amp;charges détail'!Q35+'Recettes &amp;charges détail'!Y35</f>
        <v>4.6194327296689152E-9</v>
      </c>
      <c r="J31" s="140"/>
      <c r="K31" s="141"/>
      <c r="L31" s="141"/>
      <c r="M31" s="141"/>
      <c r="N31" s="141"/>
      <c r="O31" s="141"/>
      <c r="P31" s="142"/>
      <c r="Q31" s="11">
        <v>634.43345121899961</v>
      </c>
      <c r="R31" s="11">
        <v>269.57950005599997</v>
      </c>
      <c r="S31" s="11">
        <v>221.60979964000001</v>
      </c>
      <c r="T31" s="11">
        <v>1125.6227509149994</v>
      </c>
      <c r="U31" s="11">
        <v>0</v>
      </c>
      <c r="V31" s="136">
        <v>1290.2492233517619</v>
      </c>
      <c r="W31" s="11">
        <v>164.62647243676247</v>
      </c>
      <c r="X31" s="11">
        <v>2215.6771720329984</v>
      </c>
      <c r="Y31" s="11">
        <v>1912.8625040890001</v>
      </c>
      <c r="Z31" s="11">
        <v>671.56606139399992</v>
      </c>
      <c r="AA31" s="11">
        <v>4800.105737515999</v>
      </c>
      <c r="AB31" s="11">
        <v>0</v>
      </c>
      <c r="AC31" s="11">
        <v>2146.7092224695812</v>
      </c>
      <c r="AD31" s="11">
        <v>-2653.3965150464178</v>
      </c>
      <c r="AE31" s="14"/>
    </row>
    <row r="32" spans="1:31" ht="21" customHeight="1" thickBot="1">
      <c r="A32" s="10" t="s">
        <v>41</v>
      </c>
      <c r="B32" s="11">
        <f>+'Recettes &amp;charges détail'!B36+'Recettes &amp;charges détail'!J36+'Recettes &amp;charges détail'!R36</f>
        <v>3273.3336088049996</v>
      </c>
      <c r="C32" s="11">
        <f>+'Recettes &amp;charges détail'!C36+'Recettes &amp;charges détail'!K36+'Recettes &amp;charges détail'!S36</f>
        <v>2176.4505056619996</v>
      </c>
      <c r="D32" s="11">
        <f>+'Recettes &amp;charges détail'!D36+'Recettes &amp;charges détail'!L36+'Recettes &amp;charges détail'!T36</f>
        <v>1328.2322747949997</v>
      </c>
      <c r="E32" s="11">
        <f>+'Recettes &amp;charges détail'!E36+'Recettes &amp;charges détail'!M36+'Recettes &amp;charges détail'!U36</f>
        <v>1066.8496860539999</v>
      </c>
      <c r="F32" s="11">
        <f>+'Recettes &amp;charges détail'!F36+'Recettes &amp;charges détail'!N36+'Recettes &amp;charges détail'!V36</f>
        <v>7844.8660753159984</v>
      </c>
      <c r="G32" s="11">
        <f>+'Recettes &amp;charges détail'!G36+'Recettes &amp;charges détail'!O36+'Recettes &amp;charges détail'!W36</f>
        <v>0</v>
      </c>
      <c r="H32" s="11">
        <f>+'Recettes &amp;charges détail'!H36+'Recettes &amp;charges détail'!P36+'Recettes &amp;charges détail'!X36</f>
        <v>7844.8660753155245</v>
      </c>
      <c r="I32" s="11">
        <f>+'Recettes &amp;charges détail'!I36+'Recettes &amp;charges détail'!Q36+'Recettes &amp;charges détail'!Y36</f>
        <v>-4.7384673962369561E-10</v>
      </c>
      <c r="J32" s="140"/>
      <c r="K32" s="141"/>
      <c r="L32" s="141"/>
      <c r="M32" s="141"/>
      <c r="N32" s="141"/>
      <c r="O32" s="141"/>
      <c r="P32" s="142"/>
      <c r="Q32" s="11">
        <v>727.51514533700015</v>
      </c>
      <c r="R32" s="11">
        <v>291.759702344</v>
      </c>
      <c r="S32" s="11">
        <v>319.165901206</v>
      </c>
      <c r="T32" s="11">
        <v>1338.4407488870002</v>
      </c>
      <c r="U32" s="11">
        <v>0</v>
      </c>
      <c r="V32" s="136">
        <v>1566.9875869605869</v>
      </c>
      <c r="W32" s="11">
        <v>228.54683807358674</v>
      </c>
      <c r="X32" s="11">
        <v>1715.1924607999997</v>
      </c>
      <c r="Y32" s="11">
        <v>1341.417217313</v>
      </c>
      <c r="Z32" s="11">
        <v>862.97475221499997</v>
      </c>
      <c r="AA32" s="11">
        <v>3919.5844303279996</v>
      </c>
      <c r="AB32" s="11">
        <v>0</v>
      </c>
      <c r="AC32" s="11">
        <v>2923.4288673991846</v>
      </c>
      <c r="AD32" s="11">
        <v>-996.1555629288149</v>
      </c>
      <c r="AE32" s="14"/>
    </row>
    <row r="33" spans="1:31" ht="21" customHeight="1" thickBot="1">
      <c r="A33" s="10" t="s">
        <v>42</v>
      </c>
      <c r="B33" s="11">
        <f>+'Recettes &amp;charges détail'!B37+'Recettes &amp;charges détail'!J37+'Recettes &amp;charges détail'!R37</f>
        <v>10747.023847982</v>
      </c>
      <c r="C33" s="11">
        <f>+'Recettes &amp;charges détail'!C37+'Recettes &amp;charges détail'!K37+'Recettes &amp;charges détail'!S37</f>
        <v>3741.4872928640007</v>
      </c>
      <c r="D33" s="11">
        <f>+'Recettes &amp;charges détail'!D37+'Recettes &amp;charges détail'!L37+'Recettes &amp;charges détail'!T37</f>
        <v>2171.668400388</v>
      </c>
      <c r="E33" s="11">
        <f>+'Recettes &amp;charges détail'!E37+'Recettes &amp;charges détail'!M37+'Recettes &amp;charges détail'!U37</f>
        <v>2333.1153397909998</v>
      </c>
      <c r="F33" s="11">
        <f>+'Recettes &amp;charges détail'!F37+'Recettes &amp;charges détail'!N37+'Recettes &amp;charges détail'!V37</f>
        <v>18993.294881024998</v>
      </c>
      <c r="G33" s="11">
        <f>+'Recettes &amp;charges détail'!G37+'Recettes &amp;charges détail'!O37+'Recettes &amp;charges détail'!W37</f>
        <v>0</v>
      </c>
      <c r="H33" s="11">
        <f>+'Recettes &amp;charges détail'!H37+'Recettes &amp;charges détail'!P37+'Recettes &amp;charges détail'!X37</f>
        <v>18993.294881020374</v>
      </c>
      <c r="I33" s="11">
        <f>+'Recettes &amp;charges détail'!I37+'Recettes &amp;charges détail'!Q37+'Recettes &amp;charges détail'!Y37</f>
        <v>-4.6275090426206589E-9</v>
      </c>
      <c r="J33" s="140"/>
      <c r="K33" s="141"/>
      <c r="L33" s="141"/>
      <c r="M33" s="141"/>
      <c r="N33" s="141"/>
      <c r="O33" s="141"/>
      <c r="P33" s="142"/>
      <c r="Q33" s="11">
        <v>816.54221335899979</v>
      </c>
      <c r="R33" s="11">
        <v>485.3159440120001</v>
      </c>
      <c r="S33" s="11">
        <v>406.29595948500003</v>
      </c>
      <c r="T33" s="11">
        <v>1708.154116856</v>
      </c>
      <c r="U33" s="11">
        <v>0</v>
      </c>
      <c r="V33" s="136">
        <v>1443.4786478272013</v>
      </c>
      <c r="W33" s="11">
        <v>-264.67546902879872</v>
      </c>
      <c r="X33" s="11">
        <v>3446.1841737380014</v>
      </c>
      <c r="Y33" s="11">
        <v>2240.449089659</v>
      </c>
      <c r="Z33" s="11">
        <v>1455.6485915820003</v>
      </c>
      <c r="AA33" s="11">
        <v>7142.2818549790009</v>
      </c>
      <c r="AB33" s="11">
        <v>0</v>
      </c>
      <c r="AC33" s="11">
        <v>4869.4633698612843</v>
      </c>
      <c r="AD33" s="11">
        <v>-2272.8184851177166</v>
      </c>
      <c r="AE33" s="14"/>
    </row>
    <row r="34" spans="1:31" ht="21" customHeight="1" thickBot="1">
      <c r="A34" s="10" t="s">
        <v>43</v>
      </c>
      <c r="B34" s="11">
        <f>+'Recettes &amp;charges détail'!B38+'Recettes &amp;charges détail'!J38+'Recettes &amp;charges détail'!R38</f>
        <v>7228.7165580410001</v>
      </c>
      <c r="C34" s="11">
        <f>+'Recettes &amp;charges détail'!C38+'Recettes &amp;charges détail'!K38+'Recettes &amp;charges détail'!S38</f>
        <v>3402.011923252001</v>
      </c>
      <c r="D34" s="11">
        <f>+'Recettes &amp;charges détail'!D38+'Recettes &amp;charges détail'!L38+'Recettes &amp;charges détail'!T38</f>
        <v>2307.387190812</v>
      </c>
      <c r="E34" s="11">
        <f>+'Recettes &amp;charges détail'!E38+'Recettes &amp;charges détail'!M38+'Recettes &amp;charges détail'!U38</f>
        <v>1771.710604202</v>
      </c>
      <c r="F34" s="11">
        <f>+'Recettes &amp;charges détail'!F38+'Recettes &amp;charges détail'!N38+'Recettes &amp;charges détail'!V38</f>
        <v>14709.826276307002</v>
      </c>
      <c r="G34" s="11">
        <f>+'Recettes &amp;charges détail'!G38+'Recettes &amp;charges détail'!O38+'Recettes &amp;charges détail'!W38</f>
        <v>0</v>
      </c>
      <c r="H34" s="11">
        <f>+'Recettes &amp;charges détail'!H38+'Recettes &amp;charges détail'!P38+'Recettes &amp;charges détail'!X38</f>
        <v>14709.826276309539</v>
      </c>
      <c r="I34" s="11">
        <f>+'Recettes &amp;charges détail'!I38+'Recettes &amp;charges détail'!Q38+'Recettes &amp;charges détail'!Y38</f>
        <v>2.5374902179464698E-9</v>
      </c>
      <c r="J34" s="140"/>
      <c r="K34" s="141"/>
      <c r="L34" s="141"/>
      <c r="M34" s="141"/>
      <c r="N34" s="141"/>
      <c r="O34" s="141"/>
      <c r="P34" s="142"/>
      <c r="Q34" s="11">
        <v>719.27204228000016</v>
      </c>
      <c r="R34" s="11">
        <v>491.14943487000005</v>
      </c>
      <c r="S34" s="11">
        <v>304.20562589900004</v>
      </c>
      <c r="T34" s="11">
        <v>1514.6271030490002</v>
      </c>
      <c r="U34" s="11">
        <v>0</v>
      </c>
      <c r="V34" s="136">
        <v>1557.0376428926083</v>
      </c>
      <c r="W34" s="11">
        <v>42.410539843608149</v>
      </c>
      <c r="X34" s="11">
        <v>2605.2572356850001</v>
      </c>
      <c r="Y34" s="11">
        <v>2389.9582454399997</v>
      </c>
      <c r="Z34" s="11">
        <v>955.25738074099991</v>
      </c>
      <c r="AA34" s="11">
        <v>5950.4728618660001</v>
      </c>
      <c r="AB34" s="11">
        <v>0</v>
      </c>
      <c r="AC34" s="11">
        <v>2811.0734039159324</v>
      </c>
      <c r="AD34" s="11">
        <v>-3139.3994579500677</v>
      </c>
      <c r="AE34" s="14"/>
    </row>
    <row r="35" spans="1:31" ht="21" customHeight="1" thickBot="1">
      <c r="A35" s="10" t="s">
        <v>44</v>
      </c>
      <c r="B35" s="11">
        <f>+'Recettes &amp;charges détail'!B39+'Recettes &amp;charges détail'!J39+'Recettes &amp;charges détail'!R39</f>
        <v>6350.0493485409997</v>
      </c>
      <c r="C35" s="11">
        <f>+'Recettes &amp;charges détail'!C39+'Recettes &amp;charges détail'!K39+'Recettes &amp;charges détail'!S39</f>
        <v>4310.2283971379993</v>
      </c>
      <c r="D35" s="11">
        <f>+'Recettes &amp;charges détail'!D39+'Recettes &amp;charges détail'!L39+'Recettes &amp;charges détail'!T39</f>
        <v>2230.1313595460001</v>
      </c>
      <c r="E35" s="11">
        <f>+'Recettes &amp;charges détail'!E39+'Recettes &amp;charges détail'!M39+'Recettes &amp;charges détail'!U39</f>
        <v>1713.3067272600001</v>
      </c>
      <c r="F35" s="11">
        <f>+'Recettes &amp;charges détail'!F39+'Recettes &amp;charges détail'!N39+'Recettes &amp;charges détail'!V39</f>
        <v>14603.715832484999</v>
      </c>
      <c r="G35" s="11">
        <f>+'Recettes &amp;charges détail'!G39+'Recettes &amp;charges détail'!O39+'Recettes &amp;charges détail'!W39</f>
        <v>0</v>
      </c>
      <c r="H35" s="11">
        <f>+'Recettes &amp;charges détail'!H39+'Recettes &amp;charges détail'!P39+'Recettes &amp;charges détail'!X39</f>
        <v>14603.715832483742</v>
      </c>
      <c r="I35" s="11">
        <f>+'Recettes &amp;charges détail'!I39+'Recettes &amp;charges détail'!Q39+'Recettes &amp;charges détail'!Y39</f>
        <v>-1.2569216778501868E-9</v>
      </c>
      <c r="J35" s="140"/>
      <c r="K35" s="141"/>
      <c r="L35" s="141"/>
      <c r="M35" s="141"/>
      <c r="N35" s="141"/>
      <c r="O35" s="141"/>
      <c r="P35" s="142"/>
      <c r="Q35" s="11">
        <v>1172.0280481370003</v>
      </c>
      <c r="R35" s="11">
        <v>725.82265396699995</v>
      </c>
      <c r="S35" s="11">
        <v>372.42719707999993</v>
      </c>
      <c r="T35" s="11">
        <v>2270.277899184</v>
      </c>
      <c r="U35" s="11">
        <v>0</v>
      </c>
      <c r="V35" s="136">
        <v>1946.477250784983</v>
      </c>
      <c r="W35" s="11">
        <v>-323.80064839901706</v>
      </c>
      <c r="X35" s="11">
        <v>2278.2214010170001</v>
      </c>
      <c r="Y35" s="11">
        <v>2463.9266783400003</v>
      </c>
      <c r="Z35" s="11">
        <v>1170.5341587739999</v>
      </c>
      <c r="AA35" s="11">
        <v>5912.6822381309994</v>
      </c>
      <c r="AB35" s="11">
        <v>0</v>
      </c>
      <c r="AC35" s="11">
        <v>5558.1517085451933</v>
      </c>
      <c r="AD35" s="11">
        <v>-354.53052958580668</v>
      </c>
      <c r="AE35" s="14"/>
    </row>
    <row r="36" spans="1:31" ht="21" customHeight="1" thickBot="1">
      <c r="A36" s="10" t="s">
        <v>45</v>
      </c>
      <c r="B36" s="11">
        <f>+'Recettes &amp;charges détail'!B40+'Recettes &amp;charges détail'!J40+'Recettes &amp;charges détail'!R40</f>
        <v>4064.269135261</v>
      </c>
      <c r="C36" s="11">
        <f>+'Recettes &amp;charges détail'!C40+'Recettes &amp;charges détail'!K40+'Recettes &amp;charges détail'!S40</f>
        <v>2073.1923788460003</v>
      </c>
      <c r="D36" s="11">
        <f>+'Recettes &amp;charges détail'!D40+'Recettes &amp;charges détail'!L40+'Recettes &amp;charges détail'!T40</f>
        <v>805.85450718300001</v>
      </c>
      <c r="E36" s="11">
        <f>+'Recettes &amp;charges détail'!E40+'Recettes &amp;charges détail'!M40+'Recettes &amp;charges détail'!U40</f>
        <v>1107.627471263</v>
      </c>
      <c r="F36" s="11">
        <f>+'Recettes &amp;charges détail'!F40+'Recettes &amp;charges détail'!N40+'Recettes &amp;charges détail'!V40</f>
        <v>8050.9434925530013</v>
      </c>
      <c r="G36" s="11">
        <f>+'Recettes &amp;charges détail'!G40+'Recettes &amp;charges détail'!O40+'Recettes &amp;charges détail'!W40</f>
        <v>0</v>
      </c>
      <c r="H36" s="11">
        <f>+'Recettes &amp;charges détail'!H40+'Recettes &amp;charges détail'!P40+'Recettes &amp;charges détail'!X40</f>
        <v>8050.9434925519445</v>
      </c>
      <c r="I36" s="11">
        <f>+'Recettes &amp;charges détail'!I40+'Recettes &amp;charges détail'!Q40+'Recettes &amp;charges détail'!Y40</f>
        <v>-1.0559233487583697E-9</v>
      </c>
      <c r="J36" s="140"/>
      <c r="K36" s="141"/>
      <c r="L36" s="141"/>
      <c r="M36" s="141"/>
      <c r="N36" s="141"/>
      <c r="O36" s="141"/>
      <c r="P36" s="142"/>
      <c r="Q36" s="11">
        <v>428.72897812699995</v>
      </c>
      <c r="R36" s="11">
        <v>192.25136023299999</v>
      </c>
      <c r="S36" s="11">
        <v>247.435929926</v>
      </c>
      <c r="T36" s="11">
        <v>868.41626828599999</v>
      </c>
      <c r="U36" s="11">
        <v>0</v>
      </c>
      <c r="V36" s="136">
        <v>935.8026924232081</v>
      </c>
      <c r="W36" s="11">
        <v>67.38642413720811</v>
      </c>
      <c r="X36" s="11">
        <v>1421.2114186639994</v>
      </c>
      <c r="Y36" s="11">
        <v>1061.0264735210001</v>
      </c>
      <c r="Z36" s="11">
        <v>906.24161627199999</v>
      </c>
      <c r="AA36" s="11">
        <v>3388.4795084569996</v>
      </c>
      <c r="AB36" s="11">
        <v>0</v>
      </c>
      <c r="AC36" s="11">
        <v>2865.4849152034531</v>
      </c>
      <c r="AD36" s="11">
        <v>-522.99459325354644</v>
      </c>
      <c r="AE36" s="14"/>
    </row>
    <row r="37" spans="1:31" ht="21" customHeight="1" thickBot="1">
      <c r="A37" s="10" t="s">
        <v>46</v>
      </c>
      <c r="B37" s="11">
        <f>+'Recettes &amp;charges détail'!B41+'Recettes &amp;charges détail'!J41+'Recettes &amp;charges détail'!R41</f>
        <v>11599.410579127001</v>
      </c>
      <c r="C37" s="11">
        <f>+'Recettes &amp;charges détail'!C41+'Recettes &amp;charges détail'!K41+'Recettes &amp;charges détail'!S41</f>
        <v>10257.887787401</v>
      </c>
      <c r="D37" s="11">
        <f>+'Recettes &amp;charges détail'!D41+'Recettes &amp;charges détail'!L41+'Recettes &amp;charges détail'!T41</f>
        <v>7801.7303904499995</v>
      </c>
      <c r="E37" s="11">
        <f>+'Recettes &amp;charges détail'!E41+'Recettes &amp;charges détail'!M41+'Recettes &amp;charges détail'!U41</f>
        <v>6839.0418947250009</v>
      </c>
      <c r="F37" s="11">
        <f>+'Recettes &amp;charges détail'!F41+'Recettes &amp;charges détail'!N41+'Recettes &amp;charges détail'!V41</f>
        <v>36498.070651703005</v>
      </c>
      <c r="G37" s="11">
        <f>+'Recettes &amp;charges détail'!G41+'Recettes &amp;charges détail'!O41+'Recettes &amp;charges détail'!W41</f>
        <v>-890.98043713499999</v>
      </c>
      <c r="H37" s="11">
        <f>+'Recettes &amp;charges détail'!H41+'Recettes &amp;charges détail'!P41+'Recettes &amp;charges détail'!X41</f>
        <v>35607.090214570366</v>
      </c>
      <c r="I37" s="11">
        <f>+'Recettes &amp;charges détail'!I41+'Recettes &amp;charges détail'!Q41+'Recettes &amp;charges détail'!Y41</f>
        <v>2.3600878193974495E-9</v>
      </c>
      <c r="J37" s="140"/>
      <c r="K37" s="141"/>
      <c r="L37" s="141"/>
      <c r="M37" s="141"/>
      <c r="N37" s="141"/>
      <c r="O37" s="141"/>
      <c r="P37" s="142"/>
      <c r="Q37" s="11">
        <v>662.6934060010002</v>
      </c>
      <c r="R37" s="11">
        <v>499.68548468099993</v>
      </c>
      <c r="S37" s="11">
        <v>623.652389578</v>
      </c>
      <c r="T37" s="11">
        <v>1786.0312802600001</v>
      </c>
      <c r="U37" s="11">
        <v>0</v>
      </c>
      <c r="V37" s="136">
        <v>1871.4555840510541</v>
      </c>
      <c r="W37" s="11">
        <v>85.424303791053944</v>
      </c>
      <c r="X37" s="11">
        <v>4147.1623961399973</v>
      </c>
      <c r="Y37" s="11">
        <v>5657.194954845002</v>
      </c>
      <c r="Z37" s="11">
        <v>5911.5595258140002</v>
      </c>
      <c r="AA37" s="11">
        <v>15715.916876798998</v>
      </c>
      <c r="AB37" s="11">
        <v>890.98043713600089</v>
      </c>
      <c r="AC37" s="11">
        <v>17497.877751054846</v>
      </c>
      <c r="AD37" s="11">
        <v>890.98043711984633</v>
      </c>
      <c r="AE37" s="14"/>
    </row>
    <row r="38" spans="1:31" ht="21" customHeight="1" thickBot="1">
      <c r="A38" s="10" t="s">
        <v>47</v>
      </c>
      <c r="B38" s="11">
        <f>+'Recettes &amp;charges détail'!B42+'Recettes &amp;charges détail'!J42+'Recettes &amp;charges détail'!R42</f>
        <v>4410.8041811140001</v>
      </c>
      <c r="C38" s="11">
        <f>+'Recettes &amp;charges détail'!C42+'Recettes &amp;charges détail'!K42+'Recettes &amp;charges détail'!S42</f>
        <v>5297.2207361719993</v>
      </c>
      <c r="D38" s="11">
        <f>+'Recettes &amp;charges détail'!D42+'Recettes &amp;charges détail'!L42+'Recettes &amp;charges détail'!T42</f>
        <v>2551.3471988109995</v>
      </c>
      <c r="E38" s="11">
        <f>+'Recettes &amp;charges détail'!E42+'Recettes &amp;charges détail'!M42+'Recettes &amp;charges détail'!U42</f>
        <v>2074.5551265269996</v>
      </c>
      <c r="F38" s="11">
        <f>+'Recettes &amp;charges détail'!F42+'Recettes &amp;charges détail'!N42+'Recettes &amp;charges détail'!V42</f>
        <v>14333.927242623999</v>
      </c>
      <c r="G38" s="11">
        <f>+'Recettes &amp;charges détail'!G42+'Recettes &amp;charges détail'!O42+'Recettes &amp;charges détail'!W42</f>
        <v>0</v>
      </c>
      <c r="H38" s="11">
        <f>+'Recettes &amp;charges détail'!H42+'Recettes &amp;charges détail'!P42+'Recettes &amp;charges détail'!X42</f>
        <v>14333.927242625947</v>
      </c>
      <c r="I38" s="11">
        <f>+'Recettes &amp;charges détail'!I42+'Recettes &amp;charges détail'!Q42+'Recettes &amp;charges détail'!Y42</f>
        <v>1.9481376511976123E-9</v>
      </c>
      <c r="J38" s="140"/>
      <c r="K38" s="141"/>
      <c r="L38" s="141"/>
      <c r="M38" s="141"/>
      <c r="N38" s="141"/>
      <c r="O38" s="141"/>
      <c r="P38" s="142"/>
      <c r="Q38" s="11">
        <v>1148.6636650620001</v>
      </c>
      <c r="R38" s="11">
        <v>498.77044749599997</v>
      </c>
      <c r="S38" s="11">
        <v>540.501797259</v>
      </c>
      <c r="T38" s="11">
        <v>2187.9359098169998</v>
      </c>
      <c r="U38" s="11">
        <v>0</v>
      </c>
      <c r="V38" s="136">
        <v>1720.2569786689417</v>
      </c>
      <c r="W38" s="11">
        <v>-467.67893114805815</v>
      </c>
      <c r="X38" s="11">
        <v>3795.7296573269996</v>
      </c>
      <c r="Y38" s="11">
        <v>2660.2846308980002</v>
      </c>
      <c r="Z38" s="11">
        <v>2081.3407417879998</v>
      </c>
      <c r="AA38" s="11">
        <v>8537.3550300130009</v>
      </c>
      <c r="AB38" s="11">
        <v>0</v>
      </c>
      <c r="AC38" s="11">
        <v>3698.977187598</v>
      </c>
      <c r="AD38" s="11">
        <v>-4838.3778424150014</v>
      </c>
      <c r="AE38" s="14"/>
    </row>
    <row r="39" spans="1:31" ht="21" customHeight="1" thickBot="1">
      <c r="A39" s="10" t="s">
        <v>48</v>
      </c>
      <c r="B39" s="11">
        <f>+'Recettes &amp;charges détail'!B43+'Recettes &amp;charges détail'!J43+'Recettes &amp;charges détail'!R43</f>
        <v>3145.5669898420001</v>
      </c>
      <c r="C39" s="11">
        <f>+'Recettes &amp;charges détail'!C43+'Recettes &amp;charges détail'!K43+'Recettes &amp;charges détail'!S43</f>
        <v>2380.6107486880005</v>
      </c>
      <c r="D39" s="11">
        <f>+'Recettes &amp;charges détail'!D43+'Recettes &amp;charges détail'!L43+'Recettes &amp;charges détail'!T43</f>
        <v>1655.1931991429999</v>
      </c>
      <c r="E39" s="11">
        <f>+'Recettes &amp;charges détail'!E43+'Recettes &amp;charges détail'!M43+'Recettes &amp;charges détail'!U43</f>
        <v>1108.1392744740001</v>
      </c>
      <c r="F39" s="11">
        <f>+'Recettes &amp;charges détail'!F43+'Recettes &amp;charges détail'!N43+'Recettes &amp;charges détail'!V43</f>
        <v>8289.5102121470009</v>
      </c>
      <c r="G39" s="11">
        <f>+'Recettes &amp;charges détail'!G43+'Recettes &amp;charges détail'!O43+'Recettes &amp;charges détail'!W43</f>
        <v>0</v>
      </c>
      <c r="H39" s="11">
        <f>+'Recettes &amp;charges détail'!H43+'Recettes &amp;charges détail'!P43+'Recettes &amp;charges détail'!X43</f>
        <v>8289.5102121466989</v>
      </c>
      <c r="I39" s="11">
        <f>+'Recettes &amp;charges détail'!I43+'Recettes &amp;charges détail'!Q43+'Recettes &amp;charges détail'!Y43</f>
        <v>-3.0195224098861217E-10</v>
      </c>
      <c r="J39" s="140"/>
      <c r="K39" s="141"/>
      <c r="L39" s="141"/>
      <c r="M39" s="141"/>
      <c r="N39" s="141"/>
      <c r="O39" s="141"/>
      <c r="P39" s="142"/>
      <c r="Q39" s="11">
        <v>353.96279962400001</v>
      </c>
      <c r="R39" s="11">
        <v>174.19282974700002</v>
      </c>
      <c r="S39" s="11">
        <v>107.87803703699998</v>
      </c>
      <c r="T39" s="11">
        <v>636.03366640799993</v>
      </c>
      <c r="U39" s="11">
        <v>0</v>
      </c>
      <c r="V39" s="136">
        <v>423.35040948637129</v>
      </c>
      <c r="W39" s="11">
        <v>-212.68325692162864</v>
      </c>
      <c r="X39" s="11">
        <v>2227.7019776369989</v>
      </c>
      <c r="Y39" s="11">
        <v>1915.182996757</v>
      </c>
      <c r="Z39" s="11">
        <v>802.61508737999998</v>
      </c>
      <c r="AA39" s="11">
        <v>4945.5000617739988</v>
      </c>
      <c r="AB39" s="11">
        <v>0</v>
      </c>
      <c r="AC39" s="11">
        <v>2116.1036774950003</v>
      </c>
      <c r="AD39" s="11">
        <v>-2829.3963842789981</v>
      </c>
      <c r="AE39" s="14"/>
    </row>
    <row r="40" spans="1:31" ht="21" customHeight="1" thickBot="1">
      <c r="A40" s="10" t="s">
        <v>49</v>
      </c>
      <c r="B40" s="11">
        <f>+'Recettes &amp;charges détail'!B44+'Recettes &amp;charges détail'!J44+'Recettes &amp;charges détail'!R44</f>
        <v>618.66702498300003</v>
      </c>
      <c r="C40" s="11">
        <f>+'Recettes &amp;charges détail'!C44+'Recettes &amp;charges détail'!K44+'Recettes &amp;charges détail'!S44</f>
        <v>690.46116378300042</v>
      </c>
      <c r="D40" s="11">
        <f>+'Recettes &amp;charges détail'!D44+'Recettes &amp;charges détail'!L44+'Recettes &amp;charges détail'!T44</f>
        <v>372.78053709700004</v>
      </c>
      <c r="E40" s="11">
        <f>+'Recettes &amp;charges détail'!E44+'Recettes &amp;charges détail'!M44+'Recettes &amp;charges détail'!U44</f>
        <v>287.39362618600001</v>
      </c>
      <c r="F40" s="11">
        <f>+'Recettes &amp;charges détail'!F44+'Recettes &amp;charges détail'!N44+'Recettes &amp;charges détail'!V44</f>
        <v>1969.3023520490005</v>
      </c>
      <c r="G40" s="11">
        <f>+'Recettes &amp;charges détail'!G44+'Recettes &amp;charges détail'!O44+'Recettes &amp;charges détail'!W44</f>
        <v>0</v>
      </c>
      <c r="H40" s="11">
        <f>+'Recettes &amp;charges détail'!H44+'Recettes &amp;charges détail'!P44+'Recettes &amp;charges détail'!X44</f>
        <v>1969.3023520534589</v>
      </c>
      <c r="I40" s="11">
        <f>+'Recettes &amp;charges détail'!I44+'Recettes &amp;charges détail'!Q44+'Recettes &amp;charges détail'!Y44</f>
        <v>4.4583430280908942E-9</v>
      </c>
      <c r="J40" s="140"/>
      <c r="K40" s="141"/>
      <c r="L40" s="141"/>
      <c r="M40" s="141"/>
      <c r="N40" s="141"/>
      <c r="O40" s="141"/>
      <c r="P40" s="142"/>
      <c r="Q40" s="11">
        <v>250.19888729399995</v>
      </c>
      <c r="R40" s="11">
        <v>88.258060659999998</v>
      </c>
      <c r="S40" s="11">
        <v>51.978496652000004</v>
      </c>
      <c r="T40" s="11">
        <v>390.43544460599998</v>
      </c>
      <c r="U40" s="11">
        <v>0</v>
      </c>
      <c r="V40" s="136">
        <v>161.62207819112632</v>
      </c>
      <c r="W40" s="11">
        <v>-228.81336641487366</v>
      </c>
      <c r="X40" s="11">
        <v>212.26184299500002</v>
      </c>
      <c r="Y40" s="11">
        <v>246.23801432100004</v>
      </c>
      <c r="Z40" s="11">
        <v>135.52351703599999</v>
      </c>
      <c r="AA40" s="11">
        <v>594.02337435199991</v>
      </c>
      <c r="AB40" s="11">
        <v>0</v>
      </c>
      <c r="AC40" s="11">
        <v>255.07090779006552</v>
      </c>
      <c r="AD40" s="11">
        <v>-338.95246656193444</v>
      </c>
      <c r="AE40" s="14"/>
    </row>
    <row r="41" spans="1:31" ht="21" customHeight="1" thickBot="1">
      <c r="A41" s="10" t="s">
        <v>50</v>
      </c>
      <c r="B41" s="11">
        <f>+'Recettes &amp;charges détail'!B45+'Recettes &amp;charges détail'!J45+'Recettes &amp;charges détail'!R45</f>
        <v>957.77443931699997</v>
      </c>
      <c r="C41" s="11">
        <f>+'Recettes &amp;charges détail'!C45+'Recettes &amp;charges détail'!K45+'Recettes &amp;charges détail'!S45</f>
        <v>1893.7333121689999</v>
      </c>
      <c r="D41" s="11">
        <f>+'Recettes &amp;charges détail'!D45+'Recettes &amp;charges détail'!L45+'Recettes &amp;charges détail'!T45</f>
        <v>398.00076617399998</v>
      </c>
      <c r="E41" s="11">
        <f>+'Recettes &amp;charges détail'!E45+'Recettes &amp;charges détail'!M45+'Recettes &amp;charges détail'!U45</f>
        <v>509.28486504500006</v>
      </c>
      <c r="F41" s="11">
        <f>+'Recettes &amp;charges détail'!F45+'Recettes &amp;charges détail'!N45+'Recettes &amp;charges détail'!V45</f>
        <v>3758.7933827050001</v>
      </c>
      <c r="G41" s="11">
        <f>+'Recettes &amp;charges détail'!G45+'Recettes &amp;charges détail'!O45+'Recettes &amp;charges détail'!W45</f>
        <v>0</v>
      </c>
      <c r="H41" s="11">
        <f>+'Recettes &amp;charges détail'!H45+'Recettes &amp;charges détail'!P45+'Recettes &amp;charges détail'!X45</f>
        <v>3758.7933827057377</v>
      </c>
      <c r="I41" s="11">
        <f>+'Recettes &amp;charges détail'!I45+'Recettes &amp;charges détail'!Q45+'Recettes &amp;charges détail'!Y45</f>
        <v>7.376002031378448E-10</v>
      </c>
      <c r="J41" s="140"/>
      <c r="K41" s="141"/>
      <c r="L41" s="141"/>
      <c r="M41" s="141"/>
      <c r="N41" s="141"/>
      <c r="O41" s="141"/>
      <c r="P41" s="142"/>
      <c r="Q41" s="11">
        <v>335.85540596599992</v>
      </c>
      <c r="R41" s="11">
        <v>122.43514716999999</v>
      </c>
      <c r="S41" s="11">
        <v>129.937124514</v>
      </c>
      <c r="T41" s="11">
        <v>588.22767764999992</v>
      </c>
      <c r="U41" s="11">
        <v>0</v>
      </c>
      <c r="V41" s="136">
        <v>215.97602504754786</v>
      </c>
      <c r="W41" s="11">
        <v>-372.25165260245205</v>
      </c>
      <c r="X41" s="11">
        <v>881.68326910600035</v>
      </c>
      <c r="Y41" s="11">
        <v>614.44886877100009</v>
      </c>
      <c r="Z41" s="11">
        <v>472.311178853</v>
      </c>
      <c r="AA41" s="11">
        <v>1968.4433167300006</v>
      </c>
      <c r="AB41" s="11">
        <v>0</v>
      </c>
      <c r="AC41" s="11">
        <v>817.12813207416025</v>
      </c>
      <c r="AD41" s="11">
        <v>-1151.3151846558403</v>
      </c>
      <c r="AE41" s="14"/>
    </row>
    <row r="42" spans="1:31" ht="21" customHeight="1" thickBot="1">
      <c r="A42" s="10" t="s">
        <v>51</v>
      </c>
      <c r="B42" s="11">
        <f>+'Recettes &amp;charges détail'!B46+'Recettes &amp;charges détail'!J46+'Recettes &amp;charges détail'!R46</f>
        <v>2414.7582776959994</v>
      </c>
      <c r="C42" s="11">
        <f>+'Recettes &amp;charges détail'!C46+'Recettes &amp;charges détail'!K46+'Recettes &amp;charges détail'!S46</f>
        <v>4194.9982126470004</v>
      </c>
      <c r="D42" s="11">
        <f>+'Recettes &amp;charges détail'!D46+'Recettes &amp;charges détail'!L46+'Recettes &amp;charges détail'!T46</f>
        <v>2358.8857537519998</v>
      </c>
      <c r="E42" s="11">
        <f>+'Recettes &amp;charges détail'!E46+'Recettes &amp;charges détail'!M46+'Recettes &amp;charges détail'!U46</f>
        <v>1572.9484542599998</v>
      </c>
      <c r="F42" s="11">
        <f>+'Recettes &amp;charges détail'!F46+'Recettes &amp;charges détail'!N46+'Recettes &amp;charges détail'!V46</f>
        <v>10541.590698354999</v>
      </c>
      <c r="G42" s="11">
        <f>+'Recettes &amp;charges détail'!G46+'Recettes &amp;charges détail'!O46+'Recettes &amp;charges détail'!W46</f>
        <v>0</v>
      </c>
      <c r="H42" s="11">
        <f>+'Recettes &amp;charges détail'!H46+'Recettes &amp;charges détail'!P46+'Recettes &amp;charges détail'!X46</f>
        <v>10541.590698349399</v>
      </c>
      <c r="I42" s="11">
        <f>+'Recettes &amp;charges détail'!I46+'Recettes &amp;charges détail'!Q46+'Recettes &amp;charges détail'!Y46</f>
        <v>-5.6006683735176921E-9</v>
      </c>
      <c r="J42" s="140"/>
      <c r="K42" s="141"/>
      <c r="L42" s="141"/>
      <c r="M42" s="141"/>
      <c r="N42" s="141"/>
      <c r="O42" s="141"/>
      <c r="P42" s="142"/>
      <c r="Q42" s="11">
        <v>476.67039999100007</v>
      </c>
      <c r="R42" s="11">
        <v>274.86837166299995</v>
      </c>
      <c r="S42" s="11">
        <v>142.923707568</v>
      </c>
      <c r="T42" s="11">
        <v>894.46247922199996</v>
      </c>
      <c r="U42" s="11">
        <v>0</v>
      </c>
      <c r="V42" s="136">
        <v>544.12412344709901</v>
      </c>
      <c r="W42" s="11">
        <v>-350.33835577490095</v>
      </c>
      <c r="X42" s="11">
        <v>2890.3213671679991</v>
      </c>
      <c r="Y42" s="11">
        <v>2156.5109473319999</v>
      </c>
      <c r="Z42" s="11">
        <v>1157.6611692819999</v>
      </c>
      <c r="AA42" s="11">
        <v>6204.4934837819992</v>
      </c>
      <c r="AB42" s="11">
        <v>0</v>
      </c>
      <c r="AC42" s="11">
        <v>2339.9842815470251</v>
      </c>
      <c r="AD42" s="11">
        <v>-3864.5092022349736</v>
      </c>
      <c r="AE42" s="14"/>
    </row>
    <row r="43" spans="1:31" ht="21" customHeight="1" thickBot="1">
      <c r="A43" s="10" t="s">
        <v>52</v>
      </c>
      <c r="B43" s="11">
        <f>+'Recettes &amp;charges détail'!B47+'Recettes &amp;charges détail'!J47+'Recettes &amp;charges détail'!R47</f>
        <v>3620.4853773359996</v>
      </c>
      <c r="C43" s="11">
        <f>+'Recettes &amp;charges détail'!C47+'Recettes &amp;charges détail'!K47+'Recettes &amp;charges détail'!S47</f>
        <v>5764.6286445329997</v>
      </c>
      <c r="D43" s="11">
        <f>+'Recettes &amp;charges détail'!D47+'Recettes &amp;charges détail'!L47+'Recettes &amp;charges détail'!T47</f>
        <v>2174.7550839129999</v>
      </c>
      <c r="E43" s="11">
        <f>+'Recettes &amp;charges détail'!E47+'Recettes &amp;charges détail'!M47+'Recettes &amp;charges détail'!U47</f>
        <v>1920.3332468149997</v>
      </c>
      <c r="F43" s="11">
        <f>+'Recettes &amp;charges détail'!F47+'Recettes &amp;charges détail'!N47+'Recettes &amp;charges détail'!V47</f>
        <v>13480.202352597</v>
      </c>
      <c r="G43" s="11">
        <f>+'Recettes &amp;charges détail'!G47+'Recettes &amp;charges détail'!O47+'Recettes &amp;charges détail'!W47</f>
        <v>0</v>
      </c>
      <c r="H43" s="11">
        <f>+'Recettes &amp;charges détail'!H47+'Recettes &amp;charges détail'!P47+'Recettes &amp;charges détail'!X47</f>
        <v>13480.202352597413</v>
      </c>
      <c r="I43" s="11">
        <f>+'Recettes &amp;charges détail'!I47+'Recettes &amp;charges détail'!Q47+'Recettes &amp;charges détail'!Y47</f>
        <v>4.1472958400845528E-10</v>
      </c>
      <c r="J43" s="140"/>
      <c r="K43" s="141"/>
      <c r="L43" s="141"/>
      <c r="M43" s="141"/>
      <c r="N43" s="141"/>
      <c r="O43" s="141"/>
      <c r="P43" s="142"/>
      <c r="Q43" s="11">
        <v>1716.1504486650001</v>
      </c>
      <c r="R43" s="11">
        <v>404.135112816</v>
      </c>
      <c r="S43" s="11">
        <v>386.89138453999999</v>
      </c>
      <c r="T43" s="11">
        <v>2507.1769460209998</v>
      </c>
      <c r="U43" s="11">
        <v>0</v>
      </c>
      <c r="V43" s="136">
        <v>1352.6831849829352</v>
      </c>
      <c r="W43" s="11">
        <v>-1154.4937610380646</v>
      </c>
      <c r="X43" s="11">
        <v>3207.0157353640002</v>
      </c>
      <c r="Y43" s="11">
        <v>1771.4879524960002</v>
      </c>
      <c r="Z43" s="11">
        <v>1259.0731208670002</v>
      </c>
      <c r="AA43" s="11">
        <v>6237.5768087270008</v>
      </c>
      <c r="AB43" s="11">
        <v>0</v>
      </c>
      <c r="AC43" s="11">
        <v>2616.4153053552677</v>
      </c>
      <c r="AD43" s="11">
        <v>-3621.161503371733</v>
      </c>
      <c r="AE43" s="14"/>
    </row>
    <row r="44" spans="1:31" ht="21" customHeight="1" thickBot="1">
      <c r="A44" s="10" t="s">
        <v>53</v>
      </c>
      <c r="B44" s="11">
        <f>+'Recettes &amp;charges détail'!B48+'Recettes &amp;charges détail'!J48+'Recettes &amp;charges détail'!R48</f>
        <v>24087.503102444</v>
      </c>
      <c r="C44" s="11">
        <f>+'Recettes &amp;charges détail'!C48+'Recettes &amp;charges détail'!K48+'Recettes &amp;charges détail'!S48</f>
        <v>149910.47604317899</v>
      </c>
      <c r="D44" s="11">
        <f>+'Recettes &amp;charges détail'!D48+'Recettes &amp;charges détail'!L48+'Recettes &amp;charges détail'!T48</f>
        <v>31473.892457872997</v>
      </c>
      <c r="E44" s="11">
        <f>+'Recettes &amp;charges détail'!E48+'Recettes &amp;charges détail'!M48+'Recettes &amp;charges détail'!U48</f>
        <v>29441.022251398994</v>
      </c>
      <c r="F44" s="11">
        <f>+'Recettes &amp;charges détail'!F48+'Recettes &amp;charges détail'!N48+'Recettes &amp;charges détail'!V48</f>
        <v>234912.893854895</v>
      </c>
      <c r="G44" s="11">
        <f>+'Recettes &amp;charges détail'!G48+'Recettes &amp;charges détail'!O48+'Recettes &amp;charges détail'!W48</f>
        <v>0</v>
      </c>
      <c r="H44" s="11">
        <f>+'Recettes &amp;charges détail'!H48+'Recettes &amp;charges détail'!P48+'Recettes &amp;charges détail'!X48</f>
        <v>234912.89385489703</v>
      </c>
      <c r="I44" s="11">
        <f>+'Recettes &amp;charges détail'!I48+'Recettes &amp;charges détail'!Q48+'Recettes &amp;charges détail'!Y48</f>
        <v>2.066371962428093E-9</v>
      </c>
      <c r="J44" s="140"/>
      <c r="K44" s="141"/>
      <c r="L44" s="141"/>
      <c r="M44" s="141"/>
      <c r="N44" s="141"/>
      <c r="O44" s="141"/>
      <c r="P44" s="142"/>
      <c r="Q44" s="11">
        <v>12474.701806298006</v>
      </c>
      <c r="R44" s="11">
        <v>4264.8735384399997</v>
      </c>
      <c r="S44" s="11">
        <v>2863.2612860540003</v>
      </c>
      <c r="T44" s="11">
        <v>19602.836630792008</v>
      </c>
      <c r="U44" s="11">
        <v>0</v>
      </c>
      <c r="V44" s="136">
        <v>9883.6167478988718</v>
      </c>
      <c r="W44" s="11">
        <v>-9719.2198828931359</v>
      </c>
      <c r="X44" s="11">
        <v>36088.089722993995</v>
      </c>
      <c r="Y44" s="11">
        <v>15330.467081326</v>
      </c>
      <c r="Z44" s="11">
        <v>9914.8767794380001</v>
      </c>
      <c r="AA44" s="11">
        <v>61333.433583758</v>
      </c>
      <c r="AB44" s="11">
        <v>0</v>
      </c>
      <c r="AC44" s="11">
        <v>19498.254926112444</v>
      </c>
      <c r="AD44" s="11">
        <v>-41835.178657645556</v>
      </c>
      <c r="AE44" s="14"/>
    </row>
    <row r="45" spans="1:31" ht="21" customHeight="1" thickBot="1">
      <c r="A45" s="10" t="s">
        <v>54</v>
      </c>
      <c r="B45" s="11">
        <f>+'Recettes &amp;charges détail'!B49+'Recettes &amp;charges détail'!J49+'Recettes &amp;charges détail'!R49</f>
        <v>787.41105523299996</v>
      </c>
      <c r="C45" s="11">
        <f>+'Recettes &amp;charges détail'!C49+'Recettes &amp;charges détail'!K49+'Recettes &amp;charges détail'!S49</f>
        <v>1409.0525716049999</v>
      </c>
      <c r="D45" s="11">
        <f>+'Recettes &amp;charges détail'!D49+'Recettes &amp;charges détail'!L49+'Recettes &amp;charges détail'!T49</f>
        <v>1035.7323545430002</v>
      </c>
      <c r="E45" s="11">
        <f>+'Recettes &amp;charges détail'!E49+'Recettes &amp;charges détail'!M49+'Recettes &amp;charges détail'!U49</f>
        <v>612.06233472600002</v>
      </c>
      <c r="F45" s="11">
        <f>+'Recettes &amp;charges détail'!F49+'Recettes &amp;charges détail'!N49+'Recettes &amp;charges détail'!V49</f>
        <v>3844.2583161069997</v>
      </c>
      <c r="G45" s="11">
        <f>+'Recettes &amp;charges détail'!G49+'Recettes &amp;charges détail'!O49+'Recettes &amp;charges détail'!W49</f>
        <v>0</v>
      </c>
      <c r="H45" s="11">
        <f>+'Recettes &amp;charges détail'!H49+'Recettes &amp;charges détail'!P49+'Recettes &amp;charges détail'!X49</f>
        <v>3844.2583161049583</v>
      </c>
      <c r="I45" s="11">
        <f>+'Recettes &amp;charges détail'!I49+'Recettes &amp;charges détail'!Q49+'Recettes &amp;charges détail'!Y49</f>
        <v>-2.0418156054802239E-9</v>
      </c>
      <c r="J45" s="140"/>
      <c r="K45" s="141"/>
      <c r="L45" s="141"/>
      <c r="M45" s="141"/>
      <c r="N45" s="141"/>
      <c r="O45" s="141"/>
      <c r="P45" s="142"/>
      <c r="Q45" s="11">
        <v>161.19965726300001</v>
      </c>
      <c r="R45" s="11">
        <v>109.44142884300001</v>
      </c>
      <c r="S45" s="11">
        <v>71.04227221299999</v>
      </c>
      <c r="T45" s="11">
        <v>341.68335831899998</v>
      </c>
      <c r="U45" s="11">
        <v>0</v>
      </c>
      <c r="V45" s="136">
        <v>270.29235755117116</v>
      </c>
      <c r="W45" s="11">
        <v>-71.391000767828814</v>
      </c>
      <c r="X45" s="11">
        <v>739.6951628559998</v>
      </c>
      <c r="Y45" s="11">
        <v>845.45726339099997</v>
      </c>
      <c r="Z45" s="11">
        <v>496.45003740399994</v>
      </c>
      <c r="AA45" s="11">
        <v>2081.6024636509997</v>
      </c>
      <c r="AB45" s="11">
        <v>0</v>
      </c>
      <c r="AC45" s="11">
        <v>771.35521800005222</v>
      </c>
      <c r="AD45" s="11">
        <v>-1310.2472456509477</v>
      </c>
      <c r="AE45" s="14"/>
    </row>
    <row r="46" spans="1:31" ht="21" customHeight="1" thickBot="1">
      <c r="A46" s="10" t="s">
        <v>55</v>
      </c>
      <c r="B46" s="11">
        <f>+'Recettes &amp;charges détail'!B50+'Recettes &amp;charges détail'!J50+'Recettes &amp;charges détail'!R50</f>
        <v>2228.4325061520003</v>
      </c>
      <c r="C46" s="11">
        <f>+'Recettes &amp;charges détail'!C50+'Recettes &amp;charges détail'!K50+'Recettes &amp;charges détail'!S50</f>
        <v>2116.0794261870001</v>
      </c>
      <c r="D46" s="11">
        <f>+'Recettes &amp;charges détail'!D50+'Recettes &amp;charges détail'!L50+'Recettes &amp;charges détail'!T50</f>
        <v>992.64484099099991</v>
      </c>
      <c r="E46" s="11">
        <f>+'Recettes &amp;charges détail'!E50+'Recettes &amp;charges détail'!M50+'Recettes &amp;charges détail'!U50</f>
        <v>830.21496595000008</v>
      </c>
      <c r="F46" s="11">
        <f>+'Recettes &amp;charges détail'!F50+'Recettes &amp;charges détail'!N50+'Recettes &amp;charges détail'!V50</f>
        <v>6167.3717392800008</v>
      </c>
      <c r="G46" s="11">
        <f>+'Recettes &amp;charges détail'!G50+'Recettes &amp;charges détail'!O50+'Recettes &amp;charges détail'!W50</f>
        <v>0</v>
      </c>
      <c r="H46" s="11">
        <f>+'Recettes &amp;charges détail'!H50+'Recettes &amp;charges détail'!P50+'Recettes &amp;charges détail'!X50</f>
        <v>6167.3717392730732</v>
      </c>
      <c r="I46" s="11">
        <f>+'Recettes &amp;charges détail'!I50+'Recettes &amp;charges détail'!Q50+'Recettes &amp;charges détail'!Y50</f>
        <v>-6.9276211434043944E-9</v>
      </c>
      <c r="J46" s="140"/>
      <c r="K46" s="141"/>
      <c r="L46" s="141"/>
      <c r="M46" s="141"/>
      <c r="N46" s="141"/>
      <c r="O46" s="141"/>
      <c r="P46" s="142"/>
      <c r="Q46" s="11">
        <v>441.27136341799979</v>
      </c>
      <c r="R46" s="11">
        <v>271.31919425699999</v>
      </c>
      <c r="S46" s="11">
        <v>184.51925016799999</v>
      </c>
      <c r="T46" s="11">
        <v>897.10980784299977</v>
      </c>
      <c r="U46" s="11">
        <v>0</v>
      </c>
      <c r="V46" s="136">
        <v>801.86924187601073</v>
      </c>
      <c r="W46" s="11">
        <v>-95.240565966989038</v>
      </c>
      <c r="X46" s="11">
        <v>1336.9101927570007</v>
      </c>
      <c r="Y46" s="11">
        <v>961.95986700599985</v>
      </c>
      <c r="Z46" s="11">
        <v>619.24764998500007</v>
      </c>
      <c r="AA46" s="11">
        <v>2918.1177097480008</v>
      </c>
      <c r="AB46" s="11">
        <v>0</v>
      </c>
      <c r="AC46" s="11">
        <v>1479.0068757214895</v>
      </c>
      <c r="AD46" s="11">
        <v>-1439.1108340265114</v>
      </c>
      <c r="AE46" s="14"/>
    </row>
    <row r="47" spans="1:31" ht="21" customHeight="1" thickBot="1">
      <c r="A47" s="10" t="s">
        <v>56</v>
      </c>
      <c r="B47" s="11">
        <f>+'Recettes &amp;charges détail'!B51+'Recettes &amp;charges détail'!J51+'Recettes &amp;charges détail'!R51</f>
        <v>1447.7650539009999</v>
      </c>
      <c r="C47" s="11">
        <f>+'Recettes &amp;charges détail'!C51+'Recettes &amp;charges détail'!K51+'Recettes &amp;charges détail'!S51</f>
        <v>2038.9042947600008</v>
      </c>
      <c r="D47" s="11">
        <f>+'Recettes &amp;charges détail'!D51+'Recettes &amp;charges détail'!L51+'Recettes &amp;charges détail'!T51</f>
        <v>954.46275112400008</v>
      </c>
      <c r="E47" s="11">
        <f>+'Recettes &amp;charges détail'!E51+'Recettes &amp;charges détail'!M51+'Recettes &amp;charges détail'!U51</f>
        <v>753.94851064500006</v>
      </c>
      <c r="F47" s="11">
        <f>+'Recettes &amp;charges détail'!F51+'Recettes &amp;charges détail'!N51+'Recettes &amp;charges détail'!V51</f>
        <v>5195.0806104300009</v>
      </c>
      <c r="G47" s="11">
        <f>+'Recettes &amp;charges détail'!G51+'Recettes &amp;charges détail'!O51+'Recettes &amp;charges détail'!W51</f>
        <v>0</v>
      </c>
      <c r="H47" s="11">
        <f>+'Recettes &amp;charges détail'!H51+'Recettes &amp;charges détail'!P51+'Recettes &amp;charges détail'!X51</f>
        <v>5195.0806104286712</v>
      </c>
      <c r="I47" s="11">
        <f>+'Recettes &amp;charges détail'!I51+'Recettes &amp;charges détail'!Q51+'Recettes &amp;charges détail'!Y51</f>
        <v>-1.3296812539920211E-9</v>
      </c>
      <c r="J47" s="140"/>
      <c r="K47" s="141"/>
      <c r="L47" s="141"/>
      <c r="M47" s="141"/>
      <c r="N47" s="141"/>
      <c r="O47" s="141"/>
      <c r="P47" s="142"/>
      <c r="Q47" s="11">
        <v>505.74609484800004</v>
      </c>
      <c r="R47" s="11">
        <v>156.64562713399999</v>
      </c>
      <c r="S47" s="11">
        <v>117.72580084499999</v>
      </c>
      <c r="T47" s="11">
        <v>780.11752282700002</v>
      </c>
      <c r="U47" s="11">
        <v>0</v>
      </c>
      <c r="V47" s="136">
        <v>379.86163814287721</v>
      </c>
      <c r="W47" s="11">
        <v>-400.2558846841228</v>
      </c>
      <c r="X47" s="11">
        <v>1208.040319298</v>
      </c>
      <c r="Y47" s="11">
        <v>883.55940528600013</v>
      </c>
      <c r="Z47" s="11">
        <v>549.94197362700004</v>
      </c>
      <c r="AA47" s="11">
        <v>2641.5416982110005</v>
      </c>
      <c r="AB47" s="11">
        <v>0</v>
      </c>
      <c r="AC47" s="11">
        <v>1188.5812085372768</v>
      </c>
      <c r="AD47" s="11">
        <v>-1452.9604896737235</v>
      </c>
      <c r="AE47" s="14"/>
    </row>
    <row r="48" spans="1:31" ht="21" customHeight="1" thickBot="1">
      <c r="A48" s="10" t="s">
        <v>57</v>
      </c>
      <c r="B48" s="11">
        <f>+'Recettes &amp;charges détail'!B52+'Recettes &amp;charges détail'!J52+'Recettes &amp;charges détail'!R52</f>
        <v>4854.9749828240001</v>
      </c>
      <c r="C48" s="11">
        <f>+'Recettes &amp;charges détail'!C52+'Recettes &amp;charges détail'!K52+'Recettes &amp;charges détail'!S52</f>
        <v>4303.9261188410019</v>
      </c>
      <c r="D48" s="11">
        <f>+'Recettes &amp;charges détail'!D52+'Recettes &amp;charges détail'!L52+'Recettes &amp;charges détail'!T52</f>
        <v>1315.822757376</v>
      </c>
      <c r="E48" s="11">
        <f>+'Recettes &amp;charges détail'!E52+'Recettes &amp;charges détail'!M52+'Recettes &amp;charges détail'!U52</f>
        <v>1408.2481868250002</v>
      </c>
      <c r="F48" s="11">
        <f>+'Recettes &amp;charges détail'!F52+'Recettes &amp;charges détail'!N52+'Recettes &amp;charges détail'!V52</f>
        <v>11882.972045866001</v>
      </c>
      <c r="G48" s="11">
        <f>+'Recettes &amp;charges détail'!G52+'Recettes &amp;charges détail'!O52+'Recettes &amp;charges détail'!W52</f>
        <v>0</v>
      </c>
      <c r="H48" s="11">
        <f>+'Recettes &amp;charges détail'!H52+'Recettes &amp;charges détail'!P52+'Recettes &amp;charges détail'!X52</f>
        <v>11882.972045864886</v>
      </c>
      <c r="I48" s="11">
        <f>+'Recettes &amp;charges détail'!I52+'Recettes &amp;charges détail'!Q52+'Recettes &amp;charges détail'!Y52</f>
        <v>-1.1170559446327387E-9</v>
      </c>
      <c r="J48" s="140"/>
      <c r="K48" s="141"/>
      <c r="L48" s="141"/>
      <c r="M48" s="141"/>
      <c r="N48" s="141"/>
      <c r="O48" s="141"/>
      <c r="P48" s="142"/>
      <c r="Q48" s="11">
        <v>1266.2648110399998</v>
      </c>
      <c r="R48" s="11">
        <v>320.13365021599998</v>
      </c>
      <c r="S48" s="11">
        <v>231.38291734900005</v>
      </c>
      <c r="T48" s="11">
        <v>1817.7813786049996</v>
      </c>
      <c r="U48" s="11">
        <v>0</v>
      </c>
      <c r="V48" s="136">
        <v>1068.4139440627425</v>
      </c>
      <c r="W48" s="11">
        <v>-749.36743454225712</v>
      </c>
      <c r="X48" s="11">
        <v>2200.7107880989997</v>
      </c>
      <c r="Y48" s="11">
        <v>932.914092805</v>
      </c>
      <c r="Z48" s="11">
        <v>637.34362568100005</v>
      </c>
      <c r="AA48" s="11">
        <v>3770.9685065849999</v>
      </c>
      <c r="AB48" s="11">
        <v>0</v>
      </c>
      <c r="AC48" s="11">
        <v>2023.6700622144303</v>
      </c>
      <c r="AD48" s="11">
        <v>-1747.2984443705698</v>
      </c>
      <c r="AE48" s="14"/>
    </row>
    <row r="49" spans="1:31" ht="21" customHeight="1" thickBot="1">
      <c r="A49" s="10" t="s">
        <v>58</v>
      </c>
      <c r="B49" s="11">
        <f>+'Recettes &amp;charges détail'!B53+'Recettes &amp;charges détail'!J53+'Recettes &amp;charges détail'!R53</f>
        <v>357.826570151</v>
      </c>
      <c r="C49" s="11">
        <f>+'Recettes &amp;charges détail'!C53+'Recettes &amp;charges détail'!K53+'Recettes &amp;charges détail'!S53</f>
        <v>711.37147072999994</v>
      </c>
      <c r="D49" s="11">
        <f>+'Recettes &amp;charges détail'!D53+'Recettes &amp;charges détail'!L53+'Recettes &amp;charges détail'!T53</f>
        <v>286.45840445100004</v>
      </c>
      <c r="E49" s="11">
        <f>+'Recettes &amp;charges détail'!E53+'Recettes &amp;charges détail'!M53+'Recettes &amp;charges détail'!U53</f>
        <v>224.00218383099994</v>
      </c>
      <c r="F49" s="11">
        <f>+'Recettes &amp;charges détail'!F53+'Recettes &amp;charges détail'!N53+'Recettes &amp;charges détail'!V53</f>
        <v>1579.6586291629999</v>
      </c>
      <c r="G49" s="11">
        <f>+'Recettes &amp;charges détail'!G53+'Recettes &amp;charges détail'!O53+'Recettes &amp;charges détail'!W53</f>
        <v>0</v>
      </c>
      <c r="H49" s="11">
        <f>+'Recettes &amp;charges détail'!H53+'Recettes &amp;charges détail'!P53+'Recettes &amp;charges détail'!X53</f>
        <v>1579.6586291672504</v>
      </c>
      <c r="I49" s="11">
        <f>+'Recettes &amp;charges détail'!I53+'Recettes &amp;charges détail'!Q53+'Recettes &amp;charges détail'!Y53</f>
        <v>4.2505234887357801E-9</v>
      </c>
      <c r="J49" s="140"/>
      <c r="K49" s="141"/>
      <c r="L49" s="141"/>
      <c r="M49" s="141"/>
      <c r="N49" s="141"/>
      <c r="O49" s="141"/>
      <c r="P49" s="142"/>
      <c r="Q49" s="11">
        <v>40.158629595999997</v>
      </c>
      <c r="R49" s="11">
        <v>43.315609249999994</v>
      </c>
      <c r="S49" s="11">
        <v>24.525888337000005</v>
      </c>
      <c r="T49" s="11">
        <v>108.000127183</v>
      </c>
      <c r="U49" s="11">
        <v>0</v>
      </c>
      <c r="V49" s="136">
        <v>46.934498771331057</v>
      </c>
      <c r="W49" s="11">
        <v>-61.065628411668946</v>
      </c>
      <c r="X49" s="11">
        <v>460.80550157100004</v>
      </c>
      <c r="Y49" s="11">
        <v>421.34597579199999</v>
      </c>
      <c r="Z49" s="11">
        <v>191.11870249</v>
      </c>
      <c r="AA49" s="11">
        <v>1073.2701798529999</v>
      </c>
      <c r="AB49" s="11">
        <v>0</v>
      </c>
      <c r="AC49" s="11">
        <v>498.78680467177367</v>
      </c>
      <c r="AD49" s="11">
        <v>-574.48337518122628</v>
      </c>
      <c r="AE49" s="14"/>
    </row>
    <row r="50" spans="1:31" ht="21" customHeight="1" thickBot="1">
      <c r="A50" s="10" t="s">
        <v>59</v>
      </c>
      <c r="B50" s="11">
        <f>+'Recettes &amp;charges détail'!B54+'Recettes &amp;charges détail'!J54+'Recettes &amp;charges détail'!R54</f>
        <v>1500.1049641119998</v>
      </c>
      <c r="C50" s="11">
        <f>+'Recettes &amp;charges détail'!C54+'Recettes &amp;charges détail'!K54+'Recettes &amp;charges détail'!S54</f>
        <v>2259.14587467</v>
      </c>
      <c r="D50" s="11">
        <f>+'Recettes &amp;charges détail'!D54+'Recettes &amp;charges détail'!L54+'Recettes &amp;charges détail'!T54</f>
        <v>1026.8680140210001</v>
      </c>
      <c r="E50" s="11">
        <f>+'Recettes &amp;charges détail'!E54+'Recettes &amp;charges détail'!M54+'Recettes &amp;charges détail'!U54</f>
        <v>816.05910044899997</v>
      </c>
      <c r="F50" s="11">
        <f>+'Recettes &amp;charges détail'!F54+'Recettes &amp;charges détail'!N54+'Recettes &amp;charges détail'!V54</f>
        <v>5602.1779532519995</v>
      </c>
      <c r="G50" s="11">
        <f>+'Recettes &amp;charges détail'!G54+'Recettes &amp;charges détail'!O54+'Recettes &amp;charges détail'!W54</f>
        <v>0</v>
      </c>
      <c r="H50" s="11">
        <f>+'Recettes &amp;charges détail'!H54+'Recettes &amp;charges détail'!P54+'Recettes &amp;charges détail'!X54</f>
        <v>5602.1779532521978</v>
      </c>
      <c r="I50" s="11">
        <f>+'Recettes &amp;charges détail'!I54+'Recettes &amp;charges détail'!Q54+'Recettes &amp;charges détail'!Y54</f>
        <v>1.9736035028472543E-10</v>
      </c>
      <c r="J50" s="140"/>
      <c r="K50" s="141"/>
      <c r="L50" s="141"/>
      <c r="M50" s="141"/>
      <c r="N50" s="141"/>
      <c r="O50" s="141"/>
      <c r="P50" s="142"/>
      <c r="Q50" s="11">
        <v>168.27950908500003</v>
      </c>
      <c r="R50" s="11">
        <v>72.354363580000012</v>
      </c>
      <c r="S50" s="11">
        <v>83.083666503000003</v>
      </c>
      <c r="T50" s="11">
        <v>323.71753916800003</v>
      </c>
      <c r="U50" s="11">
        <v>0</v>
      </c>
      <c r="V50" s="136">
        <v>142.04344212445648</v>
      </c>
      <c r="W50" s="11">
        <v>-181.67409704354355</v>
      </c>
      <c r="X50" s="11">
        <v>1222.4919626699996</v>
      </c>
      <c r="Y50" s="11">
        <v>781.00582177000001</v>
      </c>
      <c r="Z50" s="11">
        <v>686.02789822199998</v>
      </c>
      <c r="AA50" s="11">
        <v>2689.5256826619998</v>
      </c>
      <c r="AB50" s="11">
        <v>0</v>
      </c>
      <c r="AC50" s="11">
        <v>901.23574585199981</v>
      </c>
      <c r="AD50" s="11">
        <v>-1788.2899368100002</v>
      </c>
      <c r="AE50" s="14"/>
    </row>
    <row r="51" spans="1:31" ht="21" customHeight="1" thickBot="1">
      <c r="A51" s="10" t="s">
        <v>60</v>
      </c>
      <c r="B51" s="11">
        <f>+'Recettes &amp;charges détail'!B55+'Recettes &amp;charges détail'!J55+'Recettes &amp;charges détail'!R55</f>
        <v>187.78061070499999</v>
      </c>
      <c r="C51" s="11">
        <f>+'Recettes &amp;charges détail'!C55+'Recettes &amp;charges détail'!K55+'Recettes &amp;charges détail'!S55</f>
        <v>1472.8748410320002</v>
      </c>
      <c r="D51" s="11">
        <f>+'Recettes &amp;charges détail'!D55+'Recettes &amp;charges détail'!L55+'Recettes &amp;charges détail'!T55</f>
        <v>377.87013483700002</v>
      </c>
      <c r="E51" s="11">
        <f>+'Recettes &amp;charges détail'!E55+'Recettes &amp;charges détail'!M55+'Recettes &amp;charges détail'!U55</f>
        <v>399.58624165500004</v>
      </c>
      <c r="F51" s="11">
        <f>+'Recettes &amp;charges détail'!F55+'Recettes &amp;charges détail'!N55+'Recettes &amp;charges détail'!V55</f>
        <v>2438.1118282290004</v>
      </c>
      <c r="G51" s="11">
        <f>+'Recettes &amp;charges détail'!G55+'Recettes &amp;charges détail'!O55+'Recettes &amp;charges détail'!W55</f>
        <v>0</v>
      </c>
      <c r="H51" s="11">
        <f>+'Recettes &amp;charges détail'!H55+'Recettes &amp;charges détail'!P55+'Recettes &amp;charges détail'!X55</f>
        <v>2438.1118282289967</v>
      </c>
      <c r="I51" s="11">
        <f>+'Recettes &amp;charges détail'!I55+'Recettes &amp;charges détail'!Q55+'Recettes &amp;charges détail'!Y55</f>
        <v>-3.637978807091713E-12</v>
      </c>
      <c r="J51" s="140"/>
      <c r="K51" s="141"/>
      <c r="L51" s="141"/>
      <c r="M51" s="141"/>
      <c r="N51" s="141"/>
      <c r="O51" s="141"/>
      <c r="P51" s="142"/>
      <c r="Q51" s="11">
        <v>31.974715180000004</v>
      </c>
      <c r="R51" s="11">
        <v>14.106971607</v>
      </c>
      <c r="S51" s="11">
        <v>19.411575207000002</v>
      </c>
      <c r="T51" s="11">
        <v>65.493261993999994</v>
      </c>
      <c r="U51" s="11">
        <v>0</v>
      </c>
      <c r="V51" s="136">
        <v>7.6909462116040945</v>
      </c>
      <c r="W51" s="11">
        <v>-57.802315782395901</v>
      </c>
      <c r="X51" s="11">
        <v>858.38723010899957</v>
      </c>
      <c r="Y51" s="11">
        <v>446.74671718099995</v>
      </c>
      <c r="Z51" s="11">
        <v>666.65789257300003</v>
      </c>
      <c r="AA51" s="11">
        <v>1971.7918398629995</v>
      </c>
      <c r="AB51" s="11">
        <v>0</v>
      </c>
      <c r="AC51" s="11">
        <v>764.07846088115639</v>
      </c>
      <c r="AD51" s="11">
        <v>-1207.7133789818431</v>
      </c>
      <c r="AE51" s="14"/>
    </row>
    <row r="52" spans="1:31" ht="21" customHeight="1" thickBot="1">
      <c r="A52" s="10" t="s">
        <v>61</v>
      </c>
      <c r="B52" s="11">
        <f>+'Recettes &amp;charges détail'!B56+'Recettes &amp;charges détail'!J56+'Recettes &amp;charges détail'!R56</f>
        <v>23.803785664000003</v>
      </c>
      <c r="C52" s="11">
        <f>+'Recettes &amp;charges détail'!C56+'Recettes &amp;charges détail'!K56+'Recettes &amp;charges détail'!S56</f>
        <v>400.90895095000002</v>
      </c>
      <c r="D52" s="11">
        <f>+'Recettes &amp;charges détail'!D56+'Recettes &amp;charges détail'!L56+'Recettes &amp;charges détail'!T56</f>
        <v>157.81658336499999</v>
      </c>
      <c r="E52" s="11">
        <f>+'Recettes &amp;charges détail'!E56+'Recettes &amp;charges détail'!M56+'Recettes &amp;charges détail'!U56</f>
        <v>97.980211304999997</v>
      </c>
      <c r="F52" s="11">
        <f>+'Recettes &amp;charges détail'!F56+'Recettes &amp;charges détail'!N56+'Recettes &amp;charges détail'!V56</f>
        <v>680.5095312840001</v>
      </c>
      <c r="G52" s="11">
        <f>+'Recettes &amp;charges détail'!G56+'Recettes &amp;charges détail'!O56+'Recettes &amp;charges détail'!W56</f>
        <v>0</v>
      </c>
      <c r="H52" s="11">
        <f>+'Recettes &amp;charges détail'!H56+'Recettes &amp;charges détail'!P56+'Recettes &amp;charges détail'!X56</f>
        <v>680.50953128235301</v>
      </c>
      <c r="I52" s="11">
        <f>+'Recettes &amp;charges détail'!I56+'Recettes &amp;charges détail'!Q56+'Recettes &amp;charges détail'!Y56</f>
        <v>-1.6469812180730514E-9</v>
      </c>
      <c r="J52" s="140"/>
      <c r="K52" s="141"/>
      <c r="L52" s="141"/>
      <c r="M52" s="141"/>
      <c r="N52" s="141"/>
      <c r="O52" s="141"/>
      <c r="P52" s="142"/>
      <c r="Q52" s="11">
        <v>93.347417272999991</v>
      </c>
      <c r="R52" s="11">
        <v>16.961980967999999</v>
      </c>
      <c r="S52" s="11">
        <v>28.352205476000002</v>
      </c>
      <c r="T52" s="11">
        <v>138.66160371699999</v>
      </c>
      <c r="U52" s="11">
        <v>0</v>
      </c>
      <c r="V52" s="136">
        <v>59.183268259385663</v>
      </c>
      <c r="W52" s="11">
        <v>-79.478335457614321</v>
      </c>
      <c r="X52" s="11">
        <v>263.57694662699993</v>
      </c>
      <c r="Y52" s="11">
        <v>157.79039167500002</v>
      </c>
      <c r="Z52" s="11">
        <v>96.566237690000008</v>
      </c>
      <c r="AA52" s="11">
        <v>517.93357599199999</v>
      </c>
      <c r="AB52" s="11">
        <v>0</v>
      </c>
      <c r="AC52" s="11">
        <v>99.770958295936126</v>
      </c>
      <c r="AD52" s="11">
        <v>-418.16261769606382</v>
      </c>
      <c r="AE52" s="14"/>
    </row>
    <row r="53" spans="1:31" ht="21" customHeight="1" thickBot="1">
      <c r="A53" s="10" t="s">
        <v>62</v>
      </c>
      <c r="B53" s="11">
        <f>+'Recettes &amp;charges détail'!B57+'Recettes &amp;charges détail'!J57+'Recettes &amp;charges détail'!R57</f>
        <v>45.783924317999997</v>
      </c>
      <c r="C53" s="11">
        <f>+'Recettes &amp;charges détail'!C57+'Recettes &amp;charges détail'!K57+'Recettes &amp;charges détail'!S57</f>
        <v>1204.0646649120001</v>
      </c>
      <c r="D53" s="11">
        <f>+'Recettes &amp;charges détail'!D57+'Recettes &amp;charges détail'!L57+'Recettes &amp;charges détail'!T57</f>
        <v>244.213638742</v>
      </c>
      <c r="E53" s="11">
        <f>+'Recettes &amp;charges détail'!E57+'Recettes &amp;charges détail'!M57+'Recettes &amp;charges détail'!U57</f>
        <v>240.01564912500001</v>
      </c>
      <c r="F53" s="11">
        <f>+'Recettes &amp;charges détail'!F57+'Recettes &amp;charges détail'!N57+'Recettes &amp;charges détail'!V57</f>
        <v>1734.0778770970001</v>
      </c>
      <c r="G53" s="11">
        <f>+'Recettes &amp;charges détail'!G57+'Recettes &amp;charges détail'!O57+'Recettes &amp;charges détail'!W57</f>
        <v>0</v>
      </c>
      <c r="H53" s="11">
        <f>+'Recettes &amp;charges détail'!H57+'Recettes &amp;charges détail'!P57+'Recettes &amp;charges détail'!X57</f>
        <v>1734.0778770953393</v>
      </c>
      <c r="I53" s="11">
        <f>+'Recettes &amp;charges détail'!I57+'Recettes &amp;charges détail'!Q57+'Recettes &amp;charges détail'!Y57</f>
        <v>-1.660737325437367E-9</v>
      </c>
      <c r="J53" s="140"/>
      <c r="K53" s="141"/>
      <c r="L53" s="141"/>
      <c r="M53" s="141"/>
      <c r="N53" s="141"/>
      <c r="O53" s="141"/>
      <c r="P53" s="142"/>
      <c r="Q53" s="11">
        <v>240.61684630499997</v>
      </c>
      <c r="R53" s="11">
        <v>55.001401514999998</v>
      </c>
      <c r="S53" s="11">
        <v>49.975420877000005</v>
      </c>
      <c r="T53" s="11">
        <v>345.59366869699994</v>
      </c>
      <c r="U53" s="11">
        <v>0</v>
      </c>
      <c r="V53" s="136">
        <v>152.12684897610922</v>
      </c>
      <c r="W53" s="11">
        <v>-193.46681972089073</v>
      </c>
      <c r="X53" s="11">
        <v>646.45776053399993</v>
      </c>
      <c r="Y53" s="11">
        <v>317.97727561599993</v>
      </c>
      <c r="Z53" s="11">
        <v>209.10767786</v>
      </c>
      <c r="AA53" s="11">
        <v>1173.5427140099998</v>
      </c>
      <c r="AB53" s="11">
        <v>0</v>
      </c>
      <c r="AC53" s="11">
        <v>210.4758303978945</v>
      </c>
      <c r="AD53" s="11">
        <v>-963.06688361210524</v>
      </c>
      <c r="AE53" s="14"/>
    </row>
    <row r="54" spans="1:31" ht="21" customHeight="1" thickBot="1">
      <c r="A54" s="10" t="s">
        <v>63</v>
      </c>
      <c r="B54" s="11">
        <f>+'Recettes &amp;charges détail'!B58+'Recettes &amp;charges détail'!J58+'Recettes &amp;charges détail'!R58</f>
        <v>207.895265736</v>
      </c>
      <c r="C54" s="11">
        <f>+'Recettes &amp;charges détail'!C58+'Recettes &amp;charges détail'!K58+'Recettes &amp;charges détail'!S58</f>
        <v>2796.8151433050016</v>
      </c>
      <c r="D54" s="11">
        <f>+'Recettes &amp;charges détail'!D58+'Recettes &amp;charges détail'!L58+'Recettes &amp;charges détail'!T58</f>
        <v>699.09288841300008</v>
      </c>
      <c r="E54" s="11">
        <f>+'Recettes &amp;charges détail'!E58+'Recettes &amp;charges détail'!M58+'Recettes &amp;charges détail'!U58</f>
        <v>700.30300103699994</v>
      </c>
      <c r="F54" s="11">
        <f>+'Recettes &amp;charges détail'!F58+'Recettes &amp;charges détail'!N58+'Recettes &amp;charges détail'!V58</f>
        <v>4404.1062984910022</v>
      </c>
      <c r="G54" s="11">
        <f>+'Recettes &amp;charges détail'!G58+'Recettes &amp;charges détail'!O58+'Recettes &amp;charges détail'!W58</f>
        <v>0</v>
      </c>
      <c r="H54" s="11">
        <f>+'Recettes &amp;charges détail'!H58+'Recettes &amp;charges détail'!P58+'Recettes &amp;charges détail'!X58</f>
        <v>4404.1062984875725</v>
      </c>
      <c r="I54" s="11">
        <f>+'Recettes &amp;charges détail'!I58+'Recettes &amp;charges détail'!Q58+'Recettes &amp;charges détail'!Y58</f>
        <v>-3.4287950256839395E-9</v>
      </c>
      <c r="J54" s="140"/>
      <c r="K54" s="141"/>
      <c r="L54" s="141"/>
      <c r="M54" s="141"/>
      <c r="N54" s="141"/>
      <c r="O54" s="141"/>
      <c r="P54" s="142"/>
      <c r="Q54" s="11">
        <v>133.28787003099995</v>
      </c>
      <c r="R54" s="11">
        <v>32.497987597999995</v>
      </c>
      <c r="S54" s="11">
        <v>28.769171222999997</v>
      </c>
      <c r="T54" s="11">
        <v>194.55502885199996</v>
      </c>
      <c r="U54" s="11">
        <v>0</v>
      </c>
      <c r="V54" s="136">
        <v>96.098811843003347</v>
      </c>
      <c r="W54" s="11">
        <v>-98.456217008996617</v>
      </c>
      <c r="X54" s="11">
        <v>1804.6921772860001</v>
      </c>
      <c r="Y54" s="11">
        <v>705.8201213709998</v>
      </c>
      <c r="Z54" s="11">
        <v>530.50456006999991</v>
      </c>
      <c r="AA54" s="11">
        <v>3041.0168587269995</v>
      </c>
      <c r="AB54" s="11">
        <v>0</v>
      </c>
      <c r="AC54" s="11">
        <v>687.43319410065737</v>
      </c>
      <c r="AD54" s="11">
        <v>-2353.5836646263424</v>
      </c>
      <c r="AE54" s="14"/>
    </row>
    <row r="55" spans="1:31" ht="21" customHeight="1" thickBot="1">
      <c r="A55" s="10" t="s">
        <v>64</v>
      </c>
      <c r="B55" s="11">
        <f>+'Recettes &amp;charges détail'!B59+'Recettes &amp;charges détail'!J59+'Recettes &amp;charges détail'!R59</f>
        <v>379.14877306</v>
      </c>
      <c r="C55" s="11">
        <f>+'Recettes &amp;charges détail'!C59+'Recettes &amp;charges détail'!K59+'Recettes &amp;charges détail'!S59</f>
        <v>1935.1489714560003</v>
      </c>
      <c r="D55" s="11">
        <f>+'Recettes &amp;charges détail'!D59+'Recettes &amp;charges détail'!L59+'Recettes &amp;charges détail'!T59</f>
        <v>638.44593705299997</v>
      </c>
      <c r="E55" s="11">
        <f>+'Recettes &amp;charges détail'!E59+'Recettes &amp;charges détail'!M59+'Recettes &amp;charges détail'!U59</f>
        <v>463.78949097599997</v>
      </c>
      <c r="F55" s="11">
        <f>+'Recettes &amp;charges détail'!F59+'Recettes &amp;charges détail'!N59+'Recettes &amp;charges détail'!V59</f>
        <v>3416.5331725450001</v>
      </c>
      <c r="G55" s="11">
        <f>+'Recettes &amp;charges détail'!G59+'Recettes &amp;charges détail'!O59+'Recettes &amp;charges détail'!W59</f>
        <v>0</v>
      </c>
      <c r="H55" s="11">
        <f>+'Recettes &amp;charges détail'!H59+'Recettes &amp;charges détail'!P59+'Recettes &amp;charges détail'!X59</f>
        <v>3416.533172546619</v>
      </c>
      <c r="I55" s="11">
        <f>+'Recettes &amp;charges détail'!I59+'Recettes &amp;charges détail'!Q59+'Recettes &amp;charges détail'!Y59</f>
        <v>1.6184458218049258E-9</v>
      </c>
      <c r="J55" s="140"/>
      <c r="K55" s="141"/>
      <c r="L55" s="141"/>
      <c r="M55" s="141"/>
      <c r="N55" s="141"/>
      <c r="O55" s="141"/>
      <c r="P55" s="142"/>
      <c r="Q55" s="11">
        <v>465.38694213800005</v>
      </c>
      <c r="R55" s="11">
        <v>94.969935631000013</v>
      </c>
      <c r="S55" s="11">
        <v>69.695096472999992</v>
      </c>
      <c r="T55" s="11">
        <v>630.05197424200003</v>
      </c>
      <c r="U55" s="11">
        <v>0</v>
      </c>
      <c r="V55" s="136">
        <v>143.35957706484638</v>
      </c>
      <c r="W55" s="11">
        <v>-486.69239717715368</v>
      </c>
      <c r="X55" s="11">
        <v>771.86723621600061</v>
      </c>
      <c r="Y55" s="11">
        <v>626.45583432000001</v>
      </c>
      <c r="Z55" s="11">
        <v>377.249816721</v>
      </c>
      <c r="AA55" s="11">
        <v>1775.5728872570007</v>
      </c>
      <c r="AB55" s="11">
        <v>0</v>
      </c>
      <c r="AC55" s="11">
        <v>328.02349433038006</v>
      </c>
      <c r="AD55" s="11">
        <v>-1447.5493929266206</v>
      </c>
      <c r="AE55" s="14"/>
    </row>
    <row r="56" spans="1:31" ht="21" customHeight="1" thickBot="1">
      <c r="A56" s="10" t="s">
        <v>65</v>
      </c>
      <c r="B56" s="11">
        <f>+'Recettes &amp;charges détail'!B60+'Recettes &amp;charges détail'!J60+'Recettes &amp;charges détail'!R60</f>
        <v>425.46372529999996</v>
      </c>
      <c r="C56" s="11">
        <f>+'Recettes &amp;charges détail'!C60+'Recettes &amp;charges détail'!K60+'Recettes &amp;charges détail'!S60</f>
        <v>1822.8954781870002</v>
      </c>
      <c r="D56" s="11">
        <f>+'Recettes &amp;charges détail'!D60+'Recettes &amp;charges détail'!L60+'Recettes &amp;charges détail'!T60</f>
        <v>381.05884097399996</v>
      </c>
      <c r="E56" s="11">
        <f>+'Recettes &amp;charges détail'!E60+'Recettes &amp;charges détail'!M60+'Recettes &amp;charges détail'!U60</f>
        <v>237.86564726600005</v>
      </c>
      <c r="F56" s="11">
        <f>+'Recettes &amp;charges détail'!F60+'Recettes &amp;charges détail'!N60+'Recettes &amp;charges détail'!V60</f>
        <v>2867.2836917270001</v>
      </c>
      <c r="G56" s="11">
        <f>+'Recettes &amp;charges détail'!G60+'Recettes &amp;charges détail'!O60+'Recettes &amp;charges détail'!W60</f>
        <v>0</v>
      </c>
      <c r="H56" s="11">
        <f>+'Recettes &amp;charges détail'!H60+'Recettes &amp;charges détail'!P60+'Recettes &amp;charges détail'!X60</f>
        <v>2867.2836917274967</v>
      </c>
      <c r="I56" s="11">
        <f>+'Recettes &amp;charges détail'!I60+'Recettes &amp;charges détail'!Q60+'Recettes &amp;charges détail'!Y60</f>
        <v>4.9612935981713235E-10</v>
      </c>
      <c r="J56" s="140"/>
      <c r="K56" s="141"/>
      <c r="L56" s="141"/>
      <c r="M56" s="141"/>
      <c r="N56" s="141"/>
      <c r="O56" s="141"/>
      <c r="P56" s="142"/>
      <c r="Q56" s="11">
        <v>277.42173047899996</v>
      </c>
      <c r="R56" s="11">
        <v>32.610389564000002</v>
      </c>
      <c r="S56" s="11">
        <v>8.9400082489999981</v>
      </c>
      <c r="T56" s="11">
        <v>318.97212829199998</v>
      </c>
      <c r="U56" s="11">
        <v>0</v>
      </c>
      <c r="V56" s="136">
        <v>55.065980000000003</v>
      </c>
      <c r="W56" s="11">
        <v>-263.90614829199995</v>
      </c>
      <c r="X56" s="11">
        <v>930.99880830200004</v>
      </c>
      <c r="Y56" s="11">
        <v>247.433821034</v>
      </c>
      <c r="Z56" s="11">
        <v>40.112662395999997</v>
      </c>
      <c r="AA56" s="11">
        <v>1218.5452917320001</v>
      </c>
      <c r="AB56" s="11">
        <v>0</v>
      </c>
      <c r="AC56" s="11">
        <v>30.954205499099441</v>
      </c>
      <c r="AD56" s="11">
        <v>-1187.5910862329008</v>
      </c>
      <c r="AE56" s="14"/>
    </row>
    <row r="57" spans="1:31" ht="21" customHeight="1" thickBot="1">
      <c r="A57" s="10" t="s">
        <v>66</v>
      </c>
      <c r="B57" s="11">
        <f>+'Recettes &amp;charges détail'!B61+'Recettes &amp;charges détail'!J61+'Recettes &amp;charges détail'!R61</f>
        <v>17.724827932</v>
      </c>
      <c r="C57" s="11">
        <f>+'Recettes &amp;charges détail'!C61+'Recettes &amp;charges détail'!K61+'Recettes &amp;charges détail'!S61</f>
        <v>574.62847520800017</v>
      </c>
      <c r="D57" s="11">
        <f>+'Recettes &amp;charges détail'!D61+'Recettes &amp;charges détail'!L61+'Recettes &amp;charges détail'!T61</f>
        <v>237.27270912799997</v>
      </c>
      <c r="E57" s="11">
        <f>+'Recettes &amp;charges détail'!E61+'Recettes &amp;charges détail'!M61+'Recettes &amp;charges détail'!U61</f>
        <v>165.26302906699999</v>
      </c>
      <c r="F57" s="11">
        <f>+'Recettes &amp;charges détail'!F61+'Recettes &amp;charges détail'!N61+'Recettes &amp;charges détail'!V61</f>
        <v>994.88904133500023</v>
      </c>
      <c r="G57" s="11">
        <f>+'Recettes &amp;charges détail'!G61+'Recettes &amp;charges détail'!O61+'Recettes &amp;charges détail'!W61</f>
        <v>0</v>
      </c>
      <c r="H57" s="11">
        <f>+'Recettes &amp;charges détail'!H61+'Recettes &amp;charges détail'!P61+'Recettes &amp;charges détail'!X61</f>
        <v>994.88904133657149</v>
      </c>
      <c r="I57" s="11">
        <f>+'Recettes &amp;charges détail'!I61+'Recettes &amp;charges détail'!Q61+'Recettes &amp;charges détail'!Y61</f>
        <v>1.5713794709881768E-9</v>
      </c>
      <c r="J57" s="140"/>
      <c r="K57" s="141"/>
      <c r="L57" s="141"/>
      <c r="M57" s="141"/>
      <c r="N57" s="141"/>
      <c r="O57" s="141"/>
      <c r="P57" s="142"/>
      <c r="Q57" s="11">
        <v>264.007629544</v>
      </c>
      <c r="R57" s="11">
        <v>41.518902212000008</v>
      </c>
      <c r="S57" s="11">
        <v>28.974606993000002</v>
      </c>
      <c r="T57" s="11">
        <v>334.50113874900001</v>
      </c>
      <c r="U57" s="11">
        <v>0</v>
      </c>
      <c r="V57" s="136">
        <v>36.325320409556312</v>
      </c>
      <c r="W57" s="11">
        <v>-298.17581833944371</v>
      </c>
      <c r="X57" s="11">
        <v>453.20658989200012</v>
      </c>
      <c r="Y57" s="11">
        <v>181.35992496699998</v>
      </c>
      <c r="Z57" s="11">
        <v>241.24232995299994</v>
      </c>
      <c r="AA57" s="11">
        <v>875.80884481200007</v>
      </c>
      <c r="AB57" s="11">
        <v>0</v>
      </c>
      <c r="AC57" s="11">
        <v>195.08282459020393</v>
      </c>
      <c r="AD57" s="11">
        <v>-680.72602022179615</v>
      </c>
      <c r="AE57" s="14"/>
    </row>
    <row r="58" spans="1:31" ht="21" customHeight="1" thickBot="1">
      <c r="A58" s="10" t="s">
        <v>67</v>
      </c>
      <c r="B58" s="11">
        <f>+'Recettes &amp;charges détail'!B62+'Recettes &amp;charges détail'!J62+'Recettes &amp;charges détail'!R62</f>
        <v>372.01631137300001</v>
      </c>
      <c r="C58" s="11">
        <f>+'Recettes &amp;charges détail'!C62+'Recettes &amp;charges détail'!K62+'Recettes &amp;charges détail'!S62</f>
        <v>2126.1040205260001</v>
      </c>
      <c r="D58" s="11">
        <f>+'Recettes &amp;charges détail'!D62+'Recettes &amp;charges détail'!L62+'Recettes &amp;charges détail'!T62</f>
        <v>530.21270658399999</v>
      </c>
      <c r="E58" s="11">
        <f>+'Recettes &amp;charges détail'!E62+'Recettes &amp;charges détail'!M62+'Recettes &amp;charges détail'!U62</f>
        <v>499.64180176100001</v>
      </c>
      <c r="F58" s="11">
        <f>+'Recettes &amp;charges détail'!F62+'Recettes &amp;charges détail'!N62+'Recettes &amp;charges détail'!V62</f>
        <v>3527.974840244</v>
      </c>
      <c r="G58" s="11">
        <f>+'Recettes &amp;charges détail'!G62+'Recettes &amp;charges détail'!O62+'Recettes &amp;charges détail'!W62</f>
        <v>0</v>
      </c>
      <c r="H58" s="11">
        <f>+'Recettes &amp;charges détail'!H62+'Recettes &amp;charges détail'!P62+'Recettes &amp;charges détail'!X62</f>
        <v>3527.974840246899</v>
      </c>
      <c r="I58" s="11">
        <f>+'Recettes &amp;charges détail'!I62+'Recettes &amp;charges détail'!Q62+'Recettes &amp;charges détail'!Y62</f>
        <v>2.8990143619012088E-9</v>
      </c>
      <c r="J58" s="140"/>
      <c r="K58" s="141"/>
      <c r="L58" s="141"/>
      <c r="M58" s="141"/>
      <c r="N58" s="141"/>
      <c r="O58" s="141"/>
      <c r="P58" s="142"/>
      <c r="Q58" s="11">
        <v>394.92401097899995</v>
      </c>
      <c r="R58" s="11">
        <v>82.339878475000006</v>
      </c>
      <c r="S58" s="11">
        <v>77.160777109000009</v>
      </c>
      <c r="T58" s="11">
        <v>554.42466656299996</v>
      </c>
      <c r="U58" s="11">
        <v>0</v>
      </c>
      <c r="V58" s="136">
        <v>185.46678818787689</v>
      </c>
      <c r="W58" s="11">
        <v>-368.95787837512307</v>
      </c>
      <c r="X58" s="11">
        <v>1680.3840306449995</v>
      </c>
      <c r="Y58" s="11">
        <v>990.86373505799997</v>
      </c>
      <c r="Z58" s="11">
        <v>728.54395106699997</v>
      </c>
      <c r="AA58" s="11">
        <v>3399.7917167699998</v>
      </c>
      <c r="AB58" s="11">
        <v>0</v>
      </c>
      <c r="AC58" s="11">
        <v>778.96811787826357</v>
      </c>
      <c r="AD58" s="11">
        <v>-2620.8235988917359</v>
      </c>
      <c r="AE58" s="14"/>
    </row>
    <row r="59" spans="1:31" ht="21" customHeight="1" thickBot="1">
      <c r="A59" s="10" t="s">
        <v>68</v>
      </c>
      <c r="B59" s="11">
        <f>+'Recettes &amp;charges détail'!B63+'Recettes &amp;charges détail'!J63+'Recettes &amp;charges détail'!R63</f>
        <v>289.30109727699994</v>
      </c>
      <c r="C59" s="11">
        <f>+'Recettes &amp;charges détail'!C63+'Recettes &amp;charges détail'!K63+'Recettes &amp;charges détail'!S63</f>
        <v>2661.0620822819992</v>
      </c>
      <c r="D59" s="11">
        <f>+'Recettes &amp;charges détail'!D63+'Recettes &amp;charges détail'!L63+'Recettes &amp;charges détail'!T63</f>
        <v>625.54050451400008</v>
      </c>
      <c r="E59" s="11">
        <f>+'Recettes &amp;charges détail'!E63+'Recettes &amp;charges détail'!M63+'Recettes &amp;charges détail'!U63</f>
        <v>617.41805142399994</v>
      </c>
      <c r="F59" s="11">
        <f>+'Recettes &amp;charges détail'!F63+'Recettes &amp;charges détail'!N63+'Recettes &amp;charges détail'!V63</f>
        <v>4193.3217354969993</v>
      </c>
      <c r="G59" s="11">
        <f>+'Recettes &amp;charges détail'!G63+'Recettes &amp;charges détail'!O63+'Recettes &amp;charges détail'!W63</f>
        <v>0</v>
      </c>
      <c r="H59" s="11">
        <f>+'Recettes &amp;charges détail'!H63+'Recettes &amp;charges détail'!P63+'Recettes &amp;charges détail'!X63</f>
        <v>4193.3217355005499</v>
      </c>
      <c r="I59" s="11">
        <f>+'Recettes &amp;charges détail'!I63+'Recettes &amp;charges détail'!Q63+'Recettes &amp;charges détail'!Y63</f>
        <v>3.5506673157215118E-9</v>
      </c>
      <c r="J59" s="140"/>
      <c r="K59" s="141"/>
      <c r="L59" s="141"/>
      <c r="M59" s="141"/>
      <c r="N59" s="141"/>
      <c r="O59" s="141"/>
      <c r="P59" s="142"/>
      <c r="Q59" s="11">
        <v>261.50611069899998</v>
      </c>
      <c r="R59" s="11">
        <v>66.739486774</v>
      </c>
      <c r="S59" s="11">
        <v>57.170774782999999</v>
      </c>
      <c r="T59" s="11">
        <v>385.41637225599999</v>
      </c>
      <c r="U59" s="11">
        <v>0</v>
      </c>
      <c r="V59" s="136">
        <v>196.19867116040959</v>
      </c>
      <c r="W59" s="11">
        <v>-189.2177010955904</v>
      </c>
      <c r="X59" s="11">
        <v>1608.4138622279997</v>
      </c>
      <c r="Y59" s="11">
        <v>893.05607067200003</v>
      </c>
      <c r="Z59" s="11">
        <v>715.78768097000011</v>
      </c>
      <c r="AA59" s="11">
        <v>3217.2576138700001</v>
      </c>
      <c r="AB59" s="11">
        <v>0</v>
      </c>
      <c r="AC59" s="11">
        <v>929.17458050879611</v>
      </c>
      <c r="AD59" s="11">
        <v>-2288.0830333612039</v>
      </c>
      <c r="AE59" s="14"/>
    </row>
    <row r="60" spans="1:31" ht="21" customHeight="1" thickBot="1">
      <c r="A60" s="10" t="s">
        <v>69</v>
      </c>
      <c r="B60" s="11">
        <f>+'Recettes &amp;charges détail'!B64+'Recettes &amp;charges détail'!J64+'Recettes &amp;charges détail'!R64</f>
        <v>1269.8885611960002</v>
      </c>
      <c r="C60" s="11">
        <f>+'Recettes &amp;charges détail'!C64+'Recettes &amp;charges détail'!K64+'Recettes &amp;charges détail'!S64</f>
        <v>1645.9262692389996</v>
      </c>
      <c r="D60" s="11">
        <f>+'Recettes &amp;charges détail'!D64+'Recettes &amp;charges détail'!L64+'Recettes &amp;charges détail'!T64</f>
        <v>513.69060823699999</v>
      </c>
      <c r="E60" s="11">
        <f>+'Recettes &amp;charges détail'!E64+'Recettes &amp;charges détail'!M64+'Recettes &amp;charges détail'!U64</f>
        <v>444.63635929100002</v>
      </c>
      <c r="F60" s="11">
        <f>+'Recettes &amp;charges détail'!F64+'Recettes &amp;charges détail'!N64+'Recettes &amp;charges détail'!V64</f>
        <v>3874.141797963</v>
      </c>
      <c r="G60" s="11">
        <f>+'Recettes &amp;charges détail'!G64+'Recettes &amp;charges détail'!O64+'Recettes &amp;charges détail'!W64</f>
        <v>0</v>
      </c>
      <c r="H60" s="11">
        <f>+'Recettes &amp;charges détail'!H64+'Recettes &amp;charges détail'!P64+'Recettes &amp;charges détail'!X64</f>
        <v>3874.1417979582934</v>
      </c>
      <c r="I60" s="11">
        <f>+'Recettes &amp;charges détail'!I64+'Recettes &amp;charges détail'!Q64+'Recettes &amp;charges détail'!Y64</f>
        <v>-4.7061803343240172E-9</v>
      </c>
      <c r="J60" s="140"/>
      <c r="K60" s="141"/>
      <c r="L60" s="141"/>
      <c r="M60" s="141"/>
      <c r="N60" s="141"/>
      <c r="O60" s="141"/>
      <c r="P60" s="142"/>
      <c r="Q60" s="11">
        <v>380.47980658699998</v>
      </c>
      <c r="R60" s="11">
        <v>81.622682688999987</v>
      </c>
      <c r="S60" s="11">
        <v>66.961304847999997</v>
      </c>
      <c r="T60" s="11">
        <v>529.06379412399997</v>
      </c>
      <c r="U60" s="11">
        <v>0</v>
      </c>
      <c r="V60" s="136">
        <v>269.52532436046567</v>
      </c>
      <c r="W60" s="11">
        <v>-259.53846976353429</v>
      </c>
      <c r="X60" s="11">
        <v>1656.2446240199997</v>
      </c>
      <c r="Y60" s="11">
        <v>734.22107961500001</v>
      </c>
      <c r="Z60" s="11">
        <v>396.52522161100001</v>
      </c>
      <c r="AA60" s="11">
        <v>2786.9909252459997</v>
      </c>
      <c r="AB60" s="11">
        <v>0</v>
      </c>
      <c r="AC60" s="11">
        <v>627.19921815406042</v>
      </c>
      <c r="AD60" s="11">
        <v>-2159.7917070919398</v>
      </c>
      <c r="AE60" s="14"/>
    </row>
    <row r="61" spans="1:31" ht="21" customHeight="1" thickBot="1">
      <c r="A61" s="10" t="s">
        <v>70</v>
      </c>
      <c r="B61" s="11">
        <f>+'Recettes &amp;charges détail'!B65+'Recettes &amp;charges détail'!J65+'Recettes &amp;charges détail'!R65</f>
        <v>79.512855059000003</v>
      </c>
      <c r="C61" s="11">
        <f>+'Recettes &amp;charges détail'!C65+'Recettes &amp;charges détail'!K65+'Recettes &amp;charges détail'!S65</f>
        <v>902.93719234499997</v>
      </c>
      <c r="D61" s="11">
        <f>+'Recettes &amp;charges détail'!D65+'Recettes &amp;charges détail'!L65+'Recettes &amp;charges détail'!T65</f>
        <v>354.87291897300003</v>
      </c>
      <c r="E61" s="11">
        <f>+'Recettes &amp;charges détail'!E65+'Recettes &amp;charges détail'!M65+'Recettes &amp;charges détail'!U65</f>
        <v>228.298904585</v>
      </c>
      <c r="F61" s="11">
        <f>+'Recettes &amp;charges détail'!F65+'Recettes &amp;charges détail'!N65+'Recettes &amp;charges détail'!V65</f>
        <v>1565.621870962</v>
      </c>
      <c r="G61" s="11">
        <f>+'Recettes &amp;charges détail'!G65+'Recettes &amp;charges détail'!O65+'Recettes &amp;charges détail'!W65</f>
        <v>0</v>
      </c>
      <c r="H61" s="11">
        <f>+'Recettes &amp;charges détail'!H65+'Recettes &amp;charges détail'!P65+'Recettes &amp;charges détail'!X65</f>
        <v>1565.6218709620432</v>
      </c>
      <c r="I61" s="11">
        <f>+'Recettes &amp;charges détail'!I65+'Recettes &amp;charges détail'!Q65+'Recettes &amp;charges détail'!Y65</f>
        <v>4.3200998334214091E-11</v>
      </c>
      <c r="J61" s="140"/>
      <c r="K61" s="141"/>
      <c r="L61" s="141"/>
      <c r="M61" s="141"/>
      <c r="N61" s="141"/>
      <c r="O61" s="141"/>
      <c r="P61" s="142"/>
      <c r="Q61" s="11">
        <v>60.307461429</v>
      </c>
      <c r="R61" s="11">
        <v>71.254084246000005</v>
      </c>
      <c r="S61" s="11">
        <v>11.09814952</v>
      </c>
      <c r="T61" s="11">
        <v>142.65969519500001</v>
      </c>
      <c r="U61" s="11">
        <v>0</v>
      </c>
      <c r="V61" s="136">
        <v>15.308945255972699</v>
      </c>
      <c r="W61" s="11">
        <v>-127.35074993902731</v>
      </c>
      <c r="X61" s="11">
        <v>435.00993164399989</v>
      </c>
      <c r="Y61" s="11">
        <v>417.56009477499998</v>
      </c>
      <c r="Z61" s="11">
        <v>151.684642889</v>
      </c>
      <c r="AA61" s="11">
        <v>1004.2546693079998</v>
      </c>
      <c r="AB61" s="11">
        <v>0</v>
      </c>
      <c r="AC61" s="11">
        <v>250.47554882426266</v>
      </c>
      <c r="AD61" s="11">
        <v>-753.77912048373719</v>
      </c>
      <c r="AE61" s="14"/>
    </row>
    <row r="62" spans="1:31" ht="20.100000000000001" customHeight="1" thickBot="1">
      <c r="A62" s="15" t="s">
        <v>71</v>
      </c>
      <c r="B62" s="16">
        <f>SUM(B7:B61)</f>
        <v>195512.87864156504</v>
      </c>
      <c r="C62" s="16">
        <f>SUM(C7:C61)</f>
        <v>321059.96874749596</v>
      </c>
      <c r="D62" s="16">
        <f t="shared" ref="C62:I62" si="0">SUM(D7:D61)</f>
        <v>125428.03640487295</v>
      </c>
      <c r="E62" s="16">
        <f t="shared" si="0"/>
        <v>108407.263907751</v>
      </c>
      <c r="F62" s="16">
        <f t="shared" si="0"/>
        <v>750408.14770168485</v>
      </c>
      <c r="G62" s="16">
        <f t="shared" si="0"/>
        <v>-17608.964656020999</v>
      </c>
      <c r="H62" s="16">
        <f t="shared" si="0"/>
        <v>732799.18304565654</v>
      </c>
      <c r="I62" s="16">
        <f t="shared" si="0"/>
        <v>-7.6239603004069066E-9</v>
      </c>
      <c r="J62" s="143"/>
      <c r="K62" s="144"/>
      <c r="L62" s="144"/>
      <c r="M62" s="144"/>
      <c r="N62" s="144"/>
      <c r="O62" s="144"/>
      <c r="P62" s="145"/>
      <c r="Q62" s="16">
        <f>SUM(Q7:Q61)</f>
        <v>36631.016452293996</v>
      </c>
      <c r="R62" s="16">
        <f t="shared" ref="R62:AD62" si="1">SUM(R7:R61)</f>
        <v>22415.491177444004</v>
      </c>
      <c r="S62" s="16">
        <f t="shared" si="1"/>
        <v>14654.814402124999</v>
      </c>
      <c r="T62" s="16">
        <f t="shared" si="1"/>
        <v>73701.322031863005</v>
      </c>
      <c r="U62" s="16">
        <f t="shared" si="1"/>
        <v>0</v>
      </c>
      <c r="V62" s="16">
        <f t="shared" si="1"/>
        <v>51329.993785763261</v>
      </c>
      <c r="W62" s="16">
        <f t="shared" si="1"/>
        <v>-22371.328246099758</v>
      </c>
      <c r="X62" s="16">
        <f t="shared" si="1"/>
        <v>141992.99115487494</v>
      </c>
      <c r="Y62" s="16">
        <f t="shared" si="1"/>
        <v>122745.52908315697</v>
      </c>
      <c r="Z62" s="16">
        <f t="shared" si="1"/>
        <v>83953.445985479993</v>
      </c>
      <c r="AA62" s="16">
        <f t="shared" si="1"/>
        <v>348691.96622351184</v>
      </c>
      <c r="AB62" s="16">
        <f t="shared" si="1"/>
        <v>17608.964656026001</v>
      </c>
      <c r="AC62" s="16">
        <f t="shared" si="1"/>
        <v>276153.48926123924</v>
      </c>
      <c r="AD62" s="16">
        <f t="shared" si="1"/>
        <v>-90147.441618298777</v>
      </c>
    </row>
    <row r="64" spans="1:31" ht="27.95" customHeight="1" thickBot="1">
      <c r="A64" s="6" t="s">
        <v>154</v>
      </c>
      <c r="C64" s="14"/>
    </row>
    <row r="65" spans="1:30" ht="59.25" customHeight="1" thickBot="1">
      <c r="A65" s="7">
        <v>2019</v>
      </c>
      <c r="B65" s="149" t="s">
        <v>2</v>
      </c>
      <c r="C65" s="149"/>
      <c r="D65" s="149"/>
      <c r="E65" s="149"/>
      <c r="F65" s="149"/>
      <c r="G65" s="149"/>
      <c r="H65" s="149"/>
      <c r="I65" s="149"/>
      <c r="J65" s="153" t="s">
        <v>73</v>
      </c>
      <c r="K65" s="153"/>
      <c r="L65" s="153"/>
      <c r="M65" s="153"/>
      <c r="N65" s="153"/>
      <c r="O65" s="153"/>
      <c r="P65" s="153"/>
      <c r="Q65" s="150" t="s">
        <v>3</v>
      </c>
      <c r="R65" s="150"/>
      <c r="S65" s="150"/>
      <c r="T65" s="150"/>
      <c r="U65" s="150"/>
      <c r="V65" s="150"/>
      <c r="W65" s="150"/>
      <c r="X65" s="151" t="s">
        <v>4</v>
      </c>
      <c r="Y65" s="151"/>
      <c r="Z65" s="151"/>
      <c r="AA65" s="151"/>
      <c r="AB65" s="151"/>
      <c r="AC65" s="151"/>
      <c r="AD65" s="151"/>
    </row>
    <row r="66" spans="1:30" ht="83.25" customHeight="1" thickBot="1">
      <c r="A66" s="8" t="s">
        <v>5</v>
      </c>
      <c r="B66" s="9" t="s">
        <v>6</v>
      </c>
      <c r="C66" s="9" t="s">
        <v>7</v>
      </c>
      <c r="D66" s="9" t="s">
        <v>8</v>
      </c>
      <c r="E66" s="9" t="s">
        <v>9</v>
      </c>
      <c r="F66" s="9" t="s">
        <v>10</v>
      </c>
      <c r="G66" s="9" t="s">
        <v>11</v>
      </c>
      <c r="H66" s="9" t="s">
        <v>12</v>
      </c>
      <c r="I66" s="9" t="s">
        <v>13</v>
      </c>
      <c r="J66" s="9" t="s">
        <v>7</v>
      </c>
      <c r="K66" s="9" t="s">
        <v>8</v>
      </c>
      <c r="L66" s="9" t="s">
        <v>9</v>
      </c>
      <c r="M66" s="9" t="s">
        <v>14</v>
      </c>
      <c r="N66" s="9" t="s">
        <v>11</v>
      </c>
      <c r="O66" s="9" t="s">
        <v>12</v>
      </c>
      <c r="P66" s="9" t="s">
        <v>13</v>
      </c>
      <c r="Q66" s="9" t="s">
        <v>7</v>
      </c>
      <c r="R66" s="9" t="s">
        <v>8</v>
      </c>
      <c r="S66" s="9" t="s">
        <v>9</v>
      </c>
      <c r="T66" s="9" t="s">
        <v>14</v>
      </c>
      <c r="U66" s="9" t="s">
        <v>11</v>
      </c>
      <c r="V66" s="9" t="s">
        <v>12</v>
      </c>
      <c r="W66" s="9" t="s">
        <v>13</v>
      </c>
      <c r="X66" s="9" t="s">
        <v>7</v>
      </c>
      <c r="Y66" s="9" t="s">
        <v>8</v>
      </c>
      <c r="Z66" s="9" t="s">
        <v>9</v>
      </c>
      <c r="AA66" s="9" t="s">
        <v>14</v>
      </c>
      <c r="AB66" s="9" t="s">
        <v>11</v>
      </c>
      <c r="AC66" s="9" t="s">
        <v>12</v>
      </c>
      <c r="AD66" s="9" t="s">
        <v>15</v>
      </c>
    </row>
    <row r="67" spans="1:30" ht="21" customHeight="1" thickBot="1">
      <c r="A67" s="10" t="s">
        <v>16</v>
      </c>
      <c r="B67" s="11">
        <f>+'Recettes &amp;charges détail'!B80+'Recettes &amp;charges détail'!J80+'Recettes &amp;charges détail'!R80</f>
        <v>1147.601241565</v>
      </c>
      <c r="C67" s="11">
        <f>+'Recettes &amp;charges détail'!C80+'Recettes &amp;charges détail'!K80+'Recettes &amp;charges détail'!S80</f>
        <v>3306.782919925</v>
      </c>
      <c r="D67" s="11">
        <f>+'Recettes &amp;charges détail'!D80+'Recettes &amp;charges détail'!L80+'Recettes &amp;charges détail'!T80</f>
        <v>1004.2849429579999</v>
      </c>
      <c r="E67" s="11">
        <f>+'Recettes &amp;charges détail'!E80+'Recettes &amp;charges détail'!M80+'Recettes &amp;charges détail'!U80</f>
        <v>1534.0423626319998</v>
      </c>
      <c r="F67" s="11">
        <f>+'Recettes &amp;charges détail'!F80+'Recettes &amp;charges détail'!N80+'Recettes &amp;charges détail'!V80</f>
        <v>6992.7114670800001</v>
      </c>
      <c r="G67" s="11">
        <f>+'Recettes &amp;charges détail'!G80+'Recettes &amp;charges détail'!O80+'Recettes &amp;charges détail'!W80</f>
        <v>-222.768631398</v>
      </c>
      <c r="H67" s="11">
        <f>+'Recettes &amp;charges détail'!H80+'Recettes &amp;charges détail'!P80+'Recettes &amp;charges détail'!X80</f>
        <v>6769.9428356829803</v>
      </c>
      <c r="I67" s="11">
        <f>+'Recettes &amp;charges détail'!I80+'Recettes &amp;charges détail'!Q80+'Recettes &amp;charges détail'!Y80</f>
        <v>9.8068267107009882E-10</v>
      </c>
      <c r="J67" s="146">
        <v>4955</v>
      </c>
      <c r="K67" s="146">
        <v>7500</v>
      </c>
      <c r="L67" s="146">
        <v>249</v>
      </c>
      <c r="M67" s="146">
        <f>+J67+K67+L67</f>
        <v>12704</v>
      </c>
      <c r="N67" s="146">
        <v>0</v>
      </c>
      <c r="O67" s="146">
        <v>12704</v>
      </c>
      <c r="P67" s="146">
        <f t="shared" ref="P67" si="2">+-M67+N67+O67</f>
        <v>0</v>
      </c>
      <c r="Q67" s="11">
        <v>317.66847464500023</v>
      </c>
      <c r="R67" s="11">
        <v>91.424724502000018</v>
      </c>
      <c r="S67" s="11">
        <v>208.14965949400002</v>
      </c>
      <c r="T67" s="11">
        <v>617.24285864100023</v>
      </c>
      <c r="U67" s="11">
        <v>0</v>
      </c>
      <c r="V67" s="11" t="s">
        <v>72</v>
      </c>
      <c r="W67" s="11"/>
      <c r="X67" s="11">
        <v>956.66663221900001</v>
      </c>
      <c r="Y67" s="11">
        <v>189.439569003</v>
      </c>
      <c r="Z67" s="11">
        <v>635.36111597399997</v>
      </c>
      <c r="AA67" s="11">
        <v>1781.4673171959998</v>
      </c>
      <c r="AB67" s="11">
        <v>222.76863139900001</v>
      </c>
      <c r="AC67" s="11">
        <v>2227.0045799897639</v>
      </c>
      <c r="AD67" s="11">
        <v>222.76863139476401</v>
      </c>
    </row>
    <row r="68" spans="1:30" ht="21" customHeight="1" thickBot="1">
      <c r="A68" s="10" t="s">
        <v>17</v>
      </c>
      <c r="B68" s="11">
        <f>+'Recettes &amp;charges détail'!B81+'Recettes &amp;charges détail'!J81+'Recettes &amp;charges détail'!R81</f>
        <v>3589.2568318849999</v>
      </c>
      <c r="C68" s="11">
        <f>+'Recettes &amp;charges détail'!C81+'Recettes &amp;charges détail'!K81+'Recettes &amp;charges détail'!S81</f>
        <v>2853.0847544759995</v>
      </c>
      <c r="D68" s="11">
        <f>+'Recettes &amp;charges détail'!D81+'Recettes &amp;charges détail'!L81+'Recettes &amp;charges détail'!T81</f>
        <v>2400.7639724260002</v>
      </c>
      <c r="E68" s="11">
        <f>+'Recettes &amp;charges détail'!E81+'Recettes &amp;charges détail'!M81+'Recettes &amp;charges détail'!U81</f>
        <v>1787.1089326830001</v>
      </c>
      <c r="F68" s="11">
        <f>+'Recettes &amp;charges détail'!F81+'Recettes &amp;charges détail'!N81+'Recettes &amp;charges détail'!V81</f>
        <v>10630.21449147</v>
      </c>
      <c r="G68" s="11">
        <f>+'Recettes &amp;charges détail'!G81+'Recettes &amp;charges détail'!O81+'Recettes &amp;charges détail'!W81</f>
        <v>0</v>
      </c>
      <c r="H68" s="11">
        <f>+'Recettes &amp;charges détail'!H81+'Recettes &amp;charges détail'!P81+'Recettes &amp;charges détail'!X81</f>
        <v>10630.214491463448</v>
      </c>
      <c r="I68" s="11">
        <f>+'Recettes &amp;charges détail'!I81+'Recettes &amp;charges détail'!Q81+'Recettes &amp;charges détail'!Y81</f>
        <v>-6.5509229898452757E-9</v>
      </c>
      <c r="J68" s="147"/>
      <c r="K68" s="147"/>
      <c r="L68" s="147"/>
      <c r="M68" s="147"/>
      <c r="N68" s="147"/>
      <c r="O68" s="147"/>
      <c r="P68" s="147"/>
      <c r="Q68" s="11">
        <v>241.662214269</v>
      </c>
      <c r="R68" s="11">
        <v>422.92631674300003</v>
      </c>
      <c r="S68" s="11">
        <v>173.99075107100001</v>
      </c>
      <c r="T68" s="11">
        <v>838.57928208300007</v>
      </c>
      <c r="U68" s="11">
        <v>0</v>
      </c>
      <c r="V68" s="11" t="s">
        <v>72</v>
      </c>
      <c r="W68" s="11"/>
      <c r="X68" s="11">
        <v>2745.2869540029997</v>
      </c>
      <c r="Y68" s="11">
        <v>4126.245054258</v>
      </c>
      <c r="Z68" s="11">
        <v>2503.8959502360003</v>
      </c>
      <c r="AA68" s="11">
        <v>9375.4279584969991</v>
      </c>
      <c r="AB68" s="11">
        <v>0</v>
      </c>
      <c r="AC68" s="11">
        <v>7848.1484864930908</v>
      </c>
      <c r="AD68" s="11">
        <v>-1527.2794720039078</v>
      </c>
    </row>
    <row r="69" spans="1:30" ht="21" customHeight="1" thickBot="1">
      <c r="A69" s="10" t="s">
        <v>18</v>
      </c>
      <c r="B69" s="11">
        <f>+'Recettes &amp;charges détail'!B82+'Recettes &amp;charges détail'!J82+'Recettes &amp;charges détail'!R82</f>
        <v>1299.5374385770001</v>
      </c>
      <c r="C69" s="11">
        <f>+'Recettes &amp;charges détail'!C82+'Recettes &amp;charges détail'!K82+'Recettes &amp;charges détail'!S82</f>
        <v>1086.7894962549999</v>
      </c>
      <c r="D69" s="11">
        <f>+'Recettes &amp;charges détail'!D82+'Recettes &amp;charges détail'!L82+'Recettes &amp;charges détail'!T82</f>
        <v>486.14579873600002</v>
      </c>
      <c r="E69" s="11">
        <f>+'Recettes &amp;charges détail'!E82+'Recettes &amp;charges détail'!M82+'Recettes &amp;charges détail'!U82</f>
        <v>402.10360160600004</v>
      </c>
      <c r="F69" s="11">
        <f>+'Recettes &amp;charges détail'!F82+'Recettes &amp;charges détail'!N82+'Recettes &amp;charges détail'!V82</f>
        <v>3274.5763351740002</v>
      </c>
      <c r="G69" s="11">
        <f>+'Recettes &amp;charges détail'!G82+'Recettes &amp;charges détail'!O82+'Recettes &amp;charges détail'!W82</f>
        <v>-65.434078460999999</v>
      </c>
      <c r="H69" s="11">
        <f>+'Recettes &amp;charges détail'!H82+'Recettes &amp;charges détail'!P82+'Recettes &amp;charges détail'!X82</f>
        <v>3209.1422567128202</v>
      </c>
      <c r="I69" s="11">
        <f>+'Recettes &amp;charges détail'!I82+'Recettes &amp;charges détail'!Q82+'Recettes &amp;charges détail'!Y82</f>
        <v>-1.7974525690078736E-10</v>
      </c>
      <c r="J69" s="147"/>
      <c r="K69" s="147"/>
      <c r="L69" s="147"/>
      <c r="M69" s="147"/>
      <c r="N69" s="147"/>
      <c r="O69" s="147"/>
      <c r="P69" s="147"/>
      <c r="Q69" s="11">
        <v>238.87685039300004</v>
      </c>
      <c r="R69" s="11">
        <v>125.658588814</v>
      </c>
      <c r="S69" s="11">
        <v>75.59428516700001</v>
      </c>
      <c r="T69" s="11">
        <v>440.12972437400003</v>
      </c>
      <c r="U69" s="11">
        <v>0</v>
      </c>
      <c r="V69" s="11" t="s">
        <v>72</v>
      </c>
      <c r="W69" s="11"/>
      <c r="X69" s="11">
        <v>763.02051726499963</v>
      </c>
      <c r="Y69" s="11">
        <v>548.54493114499996</v>
      </c>
      <c r="Z69" s="11">
        <v>363.43537988399993</v>
      </c>
      <c r="AA69" s="11">
        <v>1675.0008282939996</v>
      </c>
      <c r="AB69" s="11">
        <v>65.434078462000002</v>
      </c>
      <c r="AC69" s="11">
        <v>1805.86898522</v>
      </c>
      <c r="AD69" s="11">
        <v>65.434078464000251</v>
      </c>
    </row>
    <row r="70" spans="1:30" ht="21" customHeight="1" thickBot="1">
      <c r="A70" s="10" t="s">
        <v>19</v>
      </c>
      <c r="B70" s="11">
        <f>+'Recettes &amp;charges détail'!B83+'Recettes &amp;charges détail'!J83+'Recettes &amp;charges détail'!R83</f>
        <v>1958.950337256</v>
      </c>
      <c r="C70" s="11">
        <f>+'Recettes &amp;charges détail'!C83+'Recettes &amp;charges détail'!K83+'Recettes &amp;charges détail'!S83</f>
        <v>1899.9170858830005</v>
      </c>
      <c r="D70" s="11">
        <f>+'Recettes &amp;charges détail'!D83+'Recettes &amp;charges détail'!L83+'Recettes &amp;charges détail'!T83</f>
        <v>1425.9338400920001</v>
      </c>
      <c r="E70" s="11">
        <f>+'Recettes &amp;charges détail'!E83+'Recettes &amp;charges détail'!M83+'Recettes &amp;charges détail'!U83</f>
        <v>2978.4921219930002</v>
      </c>
      <c r="F70" s="11">
        <f>+'Recettes &amp;charges détail'!F83+'Recettes &amp;charges détail'!N83+'Recettes &amp;charges détail'!V83</f>
        <v>8263.2933852240003</v>
      </c>
      <c r="G70" s="11">
        <f>+'Recettes &amp;charges détail'!G83+'Recettes &amp;charges détail'!O83+'Recettes &amp;charges détail'!W83</f>
        <v>-691.35065219000001</v>
      </c>
      <c r="H70" s="11">
        <f>+'Recettes &amp;charges détail'!H83+'Recettes &amp;charges détail'!P83+'Recettes &amp;charges détail'!X83</f>
        <v>7571.9427330325107</v>
      </c>
      <c r="I70" s="11">
        <f>+'Recettes &amp;charges détail'!I83+'Recettes &amp;charges détail'!Q83+'Recettes &amp;charges détail'!Y83</f>
        <v>-1.4908146113157273E-9</v>
      </c>
      <c r="J70" s="147"/>
      <c r="K70" s="147"/>
      <c r="L70" s="147"/>
      <c r="M70" s="147"/>
      <c r="N70" s="147"/>
      <c r="O70" s="147"/>
      <c r="P70" s="147"/>
      <c r="Q70" s="11">
        <v>96.628587419000013</v>
      </c>
      <c r="R70" s="11">
        <v>48.415052013</v>
      </c>
      <c r="S70" s="11">
        <v>182.79699804199998</v>
      </c>
      <c r="T70" s="11">
        <v>327.840637474</v>
      </c>
      <c r="U70" s="11">
        <v>0</v>
      </c>
      <c r="V70" s="11" t="s">
        <v>72</v>
      </c>
      <c r="W70" s="11"/>
      <c r="X70" s="11">
        <v>645.48507390499981</v>
      </c>
      <c r="Y70" s="11">
        <v>302.72639714200005</v>
      </c>
      <c r="Z70" s="11">
        <v>1191.6302608429999</v>
      </c>
      <c r="AA70" s="11">
        <v>2139.8417318899997</v>
      </c>
      <c r="AB70" s="11">
        <v>691.35065219000001</v>
      </c>
      <c r="AC70" s="11">
        <v>3522.5430362753095</v>
      </c>
      <c r="AD70" s="11">
        <v>691.35065219530998</v>
      </c>
    </row>
    <row r="71" spans="1:30" ht="21" customHeight="1" thickBot="1">
      <c r="A71" s="10" t="s">
        <v>20</v>
      </c>
      <c r="B71" s="11">
        <f>+'Recettes &amp;charges détail'!B84+'Recettes &amp;charges détail'!J84+'Recettes &amp;charges détail'!R84</f>
        <v>2307.2566061719999</v>
      </c>
      <c r="C71" s="11">
        <f>+'Recettes &amp;charges détail'!C84+'Recettes &amp;charges détail'!K84+'Recettes &amp;charges détail'!S84</f>
        <v>1802.0448418019998</v>
      </c>
      <c r="D71" s="11">
        <f>+'Recettes &amp;charges détail'!D84+'Recettes &amp;charges détail'!L84+'Recettes &amp;charges détail'!T84</f>
        <v>1391.372107698</v>
      </c>
      <c r="E71" s="11">
        <f>+'Recettes &amp;charges détail'!E84+'Recettes &amp;charges détail'!M84+'Recettes &amp;charges détail'!U84</f>
        <v>844.11436709200007</v>
      </c>
      <c r="F71" s="11">
        <f>+'Recettes &amp;charges détail'!F84+'Recettes &amp;charges détail'!N84+'Recettes &amp;charges détail'!V84</f>
        <v>6344.7879227639996</v>
      </c>
      <c r="G71" s="11">
        <f>+'Recettes &amp;charges détail'!G84+'Recettes &amp;charges détail'!O84+'Recettes &amp;charges détail'!W84</f>
        <v>-218.30386547099999</v>
      </c>
      <c r="H71" s="11">
        <f>+'Recettes &amp;charges détail'!H84+'Recettes &amp;charges détail'!P84+'Recettes &amp;charges détail'!X84</f>
        <v>6126.4840572932453</v>
      </c>
      <c r="I71" s="11">
        <f>+'Recettes &amp;charges détail'!I84+'Recettes &amp;charges détail'!Q84+'Recettes &amp;charges détail'!Y84</f>
        <v>2.4493783712387086E-10</v>
      </c>
      <c r="J71" s="147"/>
      <c r="K71" s="147"/>
      <c r="L71" s="147"/>
      <c r="M71" s="147"/>
      <c r="N71" s="147"/>
      <c r="O71" s="147"/>
      <c r="P71" s="147"/>
      <c r="Q71" s="11">
        <v>216.35853120100003</v>
      </c>
      <c r="R71" s="11">
        <v>791.60345501699999</v>
      </c>
      <c r="S71" s="11">
        <v>170.770560746</v>
      </c>
      <c r="T71" s="11">
        <v>1178.732546964</v>
      </c>
      <c r="U71" s="11">
        <v>0</v>
      </c>
      <c r="V71" s="11" t="s">
        <v>72</v>
      </c>
      <c r="W71" s="11"/>
      <c r="X71" s="11">
        <v>1639.4992078099999</v>
      </c>
      <c r="Y71" s="11">
        <v>2024.925429811</v>
      </c>
      <c r="Z71" s="11">
        <v>1135.2766399910001</v>
      </c>
      <c r="AA71" s="11">
        <v>4799.701277612</v>
      </c>
      <c r="AB71" s="11">
        <v>218.30386547100002</v>
      </c>
      <c r="AC71" s="11">
        <v>5236.3090085552112</v>
      </c>
      <c r="AD71" s="11">
        <v>218.30386547221133</v>
      </c>
    </row>
    <row r="72" spans="1:30" ht="21" customHeight="1" thickBot="1">
      <c r="A72" s="10" t="s">
        <v>21</v>
      </c>
      <c r="B72" s="11">
        <f>+'Recettes &amp;charges détail'!B85+'Recettes &amp;charges détail'!J85+'Recettes &amp;charges détail'!R85</f>
        <v>3959.5374657010002</v>
      </c>
      <c r="C72" s="11">
        <f>+'Recettes &amp;charges détail'!C85+'Recettes &amp;charges détail'!K85+'Recettes &amp;charges détail'!S85</f>
        <v>4137.7898953460008</v>
      </c>
      <c r="D72" s="11">
        <f>+'Recettes &amp;charges détail'!D85+'Recettes &amp;charges détail'!L85+'Recettes &amp;charges détail'!T85</f>
        <v>1438.9019140380001</v>
      </c>
      <c r="E72" s="11">
        <f>+'Recettes &amp;charges détail'!E85+'Recettes &amp;charges détail'!M85+'Recettes &amp;charges détail'!U85</f>
        <v>1456.0587821950003</v>
      </c>
      <c r="F72" s="11">
        <f>+'Recettes &amp;charges détail'!F85+'Recettes &amp;charges détail'!N85+'Recettes &amp;charges détail'!V85</f>
        <v>10992.288057280002</v>
      </c>
      <c r="G72" s="11">
        <f>+'Recettes &amp;charges détail'!G85+'Recettes &amp;charges détail'!O85+'Recettes &amp;charges détail'!W85</f>
        <v>-2685.9622533490001</v>
      </c>
      <c r="H72" s="11">
        <f>+'Recettes &amp;charges détail'!H85+'Recettes &amp;charges détail'!P85+'Recettes &amp;charges détail'!X85</f>
        <v>8306.3258039332213</v>
      </c>
      <c r="I72" s="11">
        <f>+'Recettes &amp;charges détail'!I85+'Recettes &amp;charges détail'!Q85+'Recettes &amp;charges détail'!Y85</f>
        <v>2.2193416953086853E-9</v>
      </c>
      <c r="J72" s="147"/>
      <c r="K72" s="147"/>
      <c r="L72" s="147"/>
      <c r="M72" s="147"/>
      <c r="N72" s="147"/>
      <c r="O72" s="147"/>
      <c r="P72" s="147"/>
      <c r="Q72" s="11">
        <v>377.07714340100011</v>
      </c>
      <c r="R72" s="11">
        <v>90.083173048000006</v>
      </c>
      <c r="S72" s="11">
        <v>104.669424803</v>
      </c>
      <c r="T72" s="11">
        <v>571.82974125200019</v>
      </c>
      <c r="U72" s="11">
        <v>0</v>
      </c>
      <c r="V72" s="11" t="s">
        <v>72</v>
      </c>
      <c r="W72" s="11"/>
      <c r="X72" s="11">
        <v>1101.0826671309999</v>
      </c>
      <c r="Y72" s="11">
        <v>549.36923757</v>
      </c>
      <c r="Z72" s="11">
        <v>1520.441436951</v>
      </c>
      <c r="AA72" s="11">
        <v>3170.8933416520003</v>
      </c>
      <c r="AB72" s="11">
        <v>2685.9622533490001</v>
      </c>
      <c r="AC72" s="11">
        <v>8542.8178483465654</v>
      </c>
      <c r="AD72" s="11">
        <v>2685.9622533455645</v>
      </c>
    </row>
    <row r="73" spans="1:30" ht="21" customHeight="1" thickBot="1">
      <c r="A73" s="10" t="s">
        <v>22</v>
      </c>
      <c r="B73" s="11">
        <f>+'Recettes &amp;charges détail'!B86+'Recettes &amp;charges détail'!J86+'Recettes &amp;charges détail'!R86</f>
        <v>2717.6654447730002</v>
      </c>
      <c r="C73" s="11">
        <f>+'Recettes &amp;charges détail'!C86+'Recettes &amp;charges détail'!K86+'Recettes &amp;charges détail'!S86</f>
        <v>3688.6545023960007</v>
      </c>
      <c r="D73" s="11">
        <f>+'Recettes &amp;charges détail'!D86+'Recettes &amp;charges détail'!L86+'Recettes &amp;charges détail'!T86</f>
        <v>2060.7707351939998</v>
      </c>
      <c r="E73" s="11">
        <f>+'Recettes &amp;charges détail'!E86+'Recettes &amp;charges détail'!M86+'Recettes &amp;charges détail'!U86</f>
        <v>1665.824063888</v>
      </c>
      <c r="F73" s="11">
        <f>+'Recettes &amp;charges détail'!F86+'Recettes &amp;charges détail'!N86+'Recettes &amp;charges détail'!V86</f>
        <v>10132.914746250999</v>
      </c>
      <c r="G73" s="11">
        <f>+'Recettes &amp;charges détail'!G86+'Recettes &amp;charges détail'!O86+'Recettes &amp;charges détail'!W86</f>
        <v>0</v>
      </c>
      <c r="H73" s="11">
        <f>+'Recettes &amp;charges détail'!H86+'Recettes &amp;charges détail'!P86+'Recettes &amp;charges détail'!X86</f>
        <v>10132.914746252147</v>
      </c>
      <c r="I73" s="11">
        <f>+'Recettes &amp;charges détail'!I86+'Recettes &amp;charges détail'!Q86+'Recettes &amp;charges détail'!Y86</f>
        <v>1.1473894119262695E-9</v>
      </c>
      <c r="J73" s="147"/>
      <c r="K73" s="147"/>
      <c r="L73" s="147"/>
      <c r="M73" s="147"/>
      <c r="N73" s="147"/>
      <c r="O73" s="147"/>
      <c r="P73" s="147"/>
      <c r="Q73" s="11">
        <v>306.36775027900006</v>
      </c>
      <c r="R73" s="11">
        <v>315.831218175</v>
      </c>
      <c r="S73" s="11">
        <v>263.30132312200004</v>
      </c>
      <c r="T73" s="11">
        <v>885.50029157600011</v>
      </c>
      <c r="U73" s="11">
        <v>0</v>
      </c>
      <c r="V73" s="11" t="s">
        <v>72</v>
      </c>
      <c r="W73" s="11"/>
      <c r="X73" s="11">
        <v>2873.3531129040002</v>
      </c>
      <c r="Y73" s="11">
        <v>2887.5068099609998</v>
      </c>
      <c r="Z73" s="11">
        <v>2588.1558933490001</v>
      </c>
      <c r="AA73" s="11">
        <v>8349.0158162139996</v>
      </c>
      <c r="AB73" s="11">
        <v>0</v>
      </c>
      <c r="AC73" s="11">
        <v>7959.2036397965931</v>
      </c>
      <c r="AD73" s="11">
        <v>-389.81217641740665</v>
      </c>
    </row>
    <row r="74" spans="1:30" ht="21" customHeight="1" thickBot="1">
      <c r="A74" s="10" t="s">
        <v>23</v>
      </c>
      <c r="B74" s="11">
        <f>+'Recettes &amp;charges détail'!B87+'Recettes &amp;charges détail'!J87+'Recettes &amp;charges détail'!R87</f>
        <v>2105.9445023299995</v>
      </c>
      <c r="C74" s="11">
        <f>+'Recettes &amp;charges détail'!C87+'Recettes &amp;charges détail'!K87+'Recettes &amp;charges détail'!S87</f>
        <v>2639.3881990160003</v>
      </c>
      <c r="D74" s="11">
        <f>+'Recettes &amp;charges détail'!D87+'Recettes &amp;charges détail'!L87+'Recettes &amp;charges détail'!T87</f>
        <v>1792.2494311609998</v>
      </c>
      <c r="E74" s="11">
        <f>+'Recettes &amp;charges détail'!E87+'Recettes &amp;charges détail'!M87+'Recettes &amp;charges détail'!U87</f>
        <v>1896.183576936</v>
      </c>
      <c r="F74" s="11">
        <f>+'Recettes &amp;charges détail'!F87+'Recettes &amp;charges détail'!N87+'Recettes &amp;charges détail'!V87</f>
        <v>8433.7657094429997</v>
      </c>
      <c r="G74" s="11">
        <f>+'Recettes &amp;charges détail'!G87+'Recettes &amp;charges détail'!O87+'Recettes &amp;charges détail'!W87</f>
        <v>0</v>
      </c>
      <c r="H74" s="11">
        <f>+'Recettes &amp;charges détail'!H87+'Recettes &amp;charges détail'!P87+'Recettes &amp;charges détail'!X87</f>
        <v>8433.765709441639</v>
      </c>
      <c r="I74" s="11">
        <f>+'Recettes &amp;charges détail'!I87+'Recettes &amp;charges détail'!Q87+'Recettes &amp;charges détail'!Y87</f>
        <v>-1.3597309589385986E-9</v>
      </c>
      <c r="J74" s="147"/>
      <c r="K74" s="147"/>
      <c r="L74" s="147"/>
      <c r="M74" s="147"/>
      <c r="N74" s="147"/>
      <c r="O74" s="147"/>
      <c r="P74" s="147"/>
      <c r="Q74" s="11">
        <v>161.688902012</v>
      </c>
      <c r="R74" s="11">
        <v>117.68272601400001</v>
      </c>
      <c r="S74" s="11">
        <v>203.97462538000002</v>
      </c>
      <c r="T74" s="11">
        <v>483.34625340599996</v>
      </c>
      <c r="U74" s="11">
        <v>0</v>
      </c>
      <c r="V74" s="11" t="s">
        <v>72</v>
      </c>
      <c r="W74" s="11"/>
      <c r="X74" s="11">
        <v>1041.7827868140002</v>
      </c>
      <c r="Y74" s="11">
        <v>1010.6277137689999</v>
      </c>
      <c r="Z74" s="11">
        <v>1153.8145664240001</v>
      </c>
      <c r="AA74" s="11">
        <v>3206.2250670070007</v>
      </c>
      <c r="AB74" s="11">
        <v>0</v>
      </c>
      <c r="AC74" s="11">
        <v>2720.6944624724256</v>
      </c>
      <c r="AD74" s="11">
        <v>-485.53060453457476</v>
      </c>
    </row>
    <row r="75" spans="1:30" ht="20.100000000000001" customHeight="1" thickBot="1">
      <c r="A75" s="10" t="s">
        <v>24</v>
      </c>
      <c r="B75" s="11">
        <f>+'Recettes &amp;charges détail'!B88+'Recettes &amp;charges détail'!J88+'Recettes &amp;charges détail'!R88</f>
        <v>1504.560486457</v>
      </c>
      <c r="C75" s="11">
        <f>+'Recettes &amp;charges détail'!C88+'Recettes &amp;charges détail'!K88+'Recettes &amp;charges détail'!S88</f>
        <v>1257.1715988939998</v>
      </c>
      <c r="D75" s="11">
        <f>+'Recettes &amp;charges détail'!D88+'Recettes &amp;charges détail'!L88+'Recettes &amp;charges détail'!T88</f>
        <v>990.74397987300006</v>
      </c>
      <c r="E75" s="11">
        <f>+'Recettes &amp;charges détail'!E88+'Recettes &amp;charges détail'!M88+'Recettes &amp;charges détail'!U88</f>
        <v>578.56083159000002</v>
      </c>
      <c r="F75" s="11">
        <f>+'Recettes &amp;charges détail'!F88+'Recettes &amp;charges détail'!N88+'Recettes &amp;charges détail'!V88</f>
        <v>4331.0368968140001</v>
      </c>
      <c r="G75" s="11">
        <f>+'Recettes &amp;charges détail'!G88+'Recettes &amp;charges détail'!O88+'Recettes &amp;charges détail'!W88</f>
        <v>0</v>
      </c>
      <c r="H75" s="11">
        <f>+'Recettes &amp;charges détail'!H88+'Recettes &amp;charges détail'!P88+'Recettes &amp;charges détail'!X88</f>
        <v>4331.0368968158355</v>
      </c>
      <c r="I75" s="11">
        <f>+'Recettes &amp;charges détail'!I88+'Recettes &amp;charges détail'!Q88+'Recettes &amp;charges détail'!Y88</f>
        <v>1.8356367945671082E-9</v>
      </c>
      <c r="J75" s="147"/>
      <c r="K75" s="147"/>
      <c r="L75" s="147"/>
      <c r="M75" s="147"/>
      <c r="N75" s="147"/>
      <c r="O75" s="147"/>
      <c r="P75" s="147"/>
      <c r="Q75" s="11">
        <v>118.75768818599998</v>
      </c>
      <c r="R75" s="11">
        <v>143.833353313</v>
      </c>
      <c r="S75" s="11">
        <v>75.500361215999988</v>
      </c>
      <c r="T75" s="11">
        <v>338.09140271499996</v>
      </c>
      <c r="U75" s="11">
        <v>0</v>
      </c>
      <c r="V75" s="11" t="s">
        <v>72</v>
      </c>
      <c r="W75" s="11"/>
      <c r="X75" s="11">
        <v>502.96289578900007</v>
      </c>
      <c r="Y75" s="11">
        <v>1237.2760665260002</v>
      </c>
      <c r="Z75" s="11">
        <v>453.05053242200006</v>
      </c>
      <c r="AA75" s="11">
        <v>2193.289494737</v>
      </c>
      <c r="AB75" s="11">
        <v>0</v>
      </c>
      <c r="AC75" s="11">
        <v>1496.0214408155632</v>
      </c>
      <c r="AD75" s="11">
        <v>-697.26805392143694</v>
      </c>
    </row>
    <row r="76" spans="1:30" ht="20.100000000000001" customHeight="1" thickBot="1">
      <c r="A76" s="10" t="s">
        <v>25</v>
      </c>
      <c r="B76" s="11">
        <f>+'Recettes &amp;charges détail'!B89+'Recettes &amp;charges détail'!J89+'Recettes &amp;charges détail'!R89</f>
        <v>2875.662735546</v>
      </c>
      <c r="C76" s="11">
        <f>+'Recettes &amp;charges détail'!C89+'Recettes &amp;charges détail'!K89+'Recettes &amp;charges détail'!S89</f>
        <v>1099.1837587119996</v>
      </c>
      <c r="D76" s="11">
        <f>+'Recettes &amp;charges détail'!D89+'Recettes &amp;charges détail'!L89+'Recettes &amp;charges détail'!T89</f>
        <v>454.13016159999995</v>
      </c>
      <c r="E76" s="11">
        <f>+'Recettes &amp;charges détail'!E89+'Recettes &amp;charges détail'!M89+'Recettes &amp;charges détail'!U89</f>
        <v>673.30803672399986</v>
      </c>
      <c r="F76" s="11">
        <f>+'Recettes &amp;charges détail'!F89+'Recettes &amp;charges détail'!N89+'Recettes &amp;charges détail'!V89</f>
        <v>5102.2846925819995</v>
      </c>
      <c r="G76" s="11">
        <f>+'Recettes &amp;charges détail'!G89+'Recettes &amp;charges détail'!O89+'Recettes &amp;charges détail'!W89</f>
        <v>-350.513194527</v>
      </c>
      <c r="H76" s="11">
        <f>+'Recettes &amp;charges détail'!H89+'Recettes &amp;charges détail'!P89+'Recettes &amp;charges détail'!X89</f>
        <v>4751.7714980560813</v>
      </c>
      <c r="I76" s="11">
        <f>+'Recettes &amp;charges détail'!I89+'Recettes &amp;charges détail'!Q89+'Recettes &amp;charges détail'!Y89</f>
        <v>1.0812655091285706E-9</v>
      </c>
      <c r="J76" s="147"/>
      <c r="K76" s="147"/>
      <c r="L76" s="147"/>
      <c r="M76" s="147"/>
      <c r="N76" s="147"/>
      <c r="O76" s="147"/>
      <c r="P76" s="147"/>
      <c r="Q76" s="11">
        <v>270.43463937000001</v>
      </c>
      <c r="R76" s="11">
        <v>96.880371556000014</v>
      </c>
      <c r="S76" s="11">
        <v>149.48851412099998</v>
      </c>
      <c r="T76" s="11">
        <v>516.80352504699999</v>
      </c>
      <c r="U76" s="11">
        <v>0</v>
      </c>
      <c r="V76" s="11" t="s">
        <v>72</v>
      </c>
      <c r="W76" s="11"/>
      <c r="X76" s="11">
        <v>1060.6052149590003</v>
      </c>
      <c r="Y76" s="11">
        <v>774.392173942</v>
      </c>
      <c r="Z76" s="11">
        <v>1028.9763338540001</v>
      </c>
      <c r="AA76" s="11">
        <v>2863.9737227550004</v>
      </c>
      <c r="AB76" s="11">
        <v>350.51319452599989</v>
      </c>
      <c r="AC76" s="11">
        <v>3565.000111814918</v>
      </c>
      <c r="AD76" s="11">
        <v>350.51319453391767</v>
      </c>
    </row>
    <row r="77" spans="1:30" ht="20.100000000000001" customHeight="1" thickBot="1">
      <c r="A77" s="10" t="s">
        <v>26</v>
      </c>
      <c r="B77" s="11">
        <f>+'Recettes &amp;charges détail'!B90+'Recettes &amp;charges détail'!J90+'Recettes &amp;charges détail'!R90</f>
        <v>2943.9732921569998</v>
      </c>
      <c r="C77" s="11">
        <f>+'Recettes &amp;charges détail'!C90+'Recettes &amp;charges détail'!K90+'Recettes &amp;charges détail'!S90</f>
        <v>3804.0175542460001</v>
      </c>
      <c r="D77" s="11">
        <f>+'Recettes &amp;charges détail'!D90+'Recettes &amp;charges détail'!L90+'Recettes &amp;charges détail'!T90</f>
        <v>2901.0974480479999</v>
      </c>
      <c r="E77" s="11">
        <f>+'Recettes &amp;charges détail'!E90+'Recettes &amp;charges détail'!M90+'Recettes &amp;charges détail'!U90</f>
        <v>1519.183132983</v>
      </c>
      <c r="F77" s="11">
        <f>+'Recettes &amp;charges détail'!F90+'Recettes &amp;charges détail'!N90+'Recettes &amp;charges détail'!V90</f>
        <v>11168.271427434</v>
      </c>
      <c r="G77" s="11">
        <f>+'Recettes &amp;charges détail'!G90+'Recettes &amp;charges détail'!O90+'Recettes &amp;charges détail'!W90</f>
        <v>0</v>
      </c>
      <c r="H77" s="11">
        <f>+'Recettes &amp;charges détail'!H90+'Recettes &amp;charges détail'!P90+'Recettes &amp;charges détail'!X90</f>
        <v>11168.271427434041</v>
      </c>
      <c r="I77" s="11">
        <f>+'Recettes &amp;charges détail'!I90+'Recettes &amp;charges détail'!Q90+'Recettes &amp;charges détail'!Y90</f>
        <v>4.0978193283081052E-11</v>
      </c>
      <c r="J77" s="147"/>
      <c r="K77" s="147"/>
      <c r="L77" s="147"/>
      <c r="M77" s="147"/>
      <c r="N77" s="147"/>
      <c r="O77" s="147"/>
      <c r="P77" s="147"/>
      <c r="Q77" s="11">
        <v>35.082001910000002</v>
      </c>
      <c r="R77" s="11">
        <v>65.459653663000012</v>
      </c>
      <c r="S77" s="11">
        <v>78.461011431000003</v>
      </c>
      <c r="T77" s="11">
        <v>179.00266700399999</v>
      </c>
      <c r="U77" s="11">
        <v>0</v>
      </c>
      <c r="V77" s="11" t="s">
        <v>72</v>
      </c>
      <c r="W77" s="11"/>
      <c r="X77" s="11">
        <v>2241.4820565649993</v>
      </c>
      <c r="Y77" s="11">
        <v>9931.3530582919993</v>
      </c>
      <c r="Z77" s="11">
        <v>2075.3279126709999</v>
      </c>
      <c r="AA77" s="11">
        <v>14248.163027527999</v>
      </c>
      <c r="AB77" s="11">
        <v>0</v>
      </c>
      <c r="AC77" s="11">
        <v>6991.4638981124763</v>
      </c>
      <c r="AD77" s="11">
        <v>-7256.6991294155232</v>
      </c>
    </row>
    <row r="78" spans="1:30" ht="20.100000000000001" customHeight="1" thickBot="1">
      <c r="A78" s="10" t="s">
        <v>27</v>
      </c>
      <c r="B78" s="11">
        <f>+'Recettes &amp;charges détail'!B91+'Recettes &amp;charges détail'!J91+'Recettes &amp;charges détail'!R91</f>
        <v>3653.8050519129997</v>
      </c>
      <c r="C78" s="11">
        <f>+'Recettes &amp;charges détail'!C91+'Recettes &amp;charges détail'!K91+'Recettes &amp;charges détail'!S91</f>
        <v>6238.0701670229973</v>
      </c>
      <c r="D78" s="11">
        <f>+'Recettes &amp;charges détail'!D91+'Recettes &amp;charges détail'!L91+'Recettes &amp;charges détail'!T91</f>
        <v>3988.8525690060001</v>
      </c>
      <c r="E78" s="11">
        <f>+'Recettes &amp;charges détail'!E91+'Recettes &amp;charges détail'!M91+'Recettes &amp;charges détail'!U91</f>
        <v>1896.4136983610001</v>
      </c>
      <c r="F78" s="11">
        <f>+'Recettes &amp;charges détail'!F91+'Recettes &amp;charges détail'!N91+'Recettes &amp;charges détail'!V91</f>
        <v>15777.141486302997</v>
      </c>
      <c r="G78" s="11">
        <f>+'Recettes &amp;charges détail'!G91+'Recettes &amp;charges détail'!O91+'Recettes &amp;charges détail'!W91</f>
        <v>-608.88443060299994</v>
      </c>
      <c r="H78" s="11">
        <f>+'Recettes &amp;charges détail'!H91+'Recettes &amp;charges détail'!P91+'Recettes &amp;charges détail'!X91</f>
        <v>15168.257055700995</v>
      </c>
      <c r="I78" s="11">
        <f>+'Recettes &amp;charges détail'!I91+'Recettes &amp;charges détail'!Q91+'Recettes &amp;charges détail'!Y91</f>
        <v>9.9837779998779303E-10</v>
      </c>
      <c r="J78" s="147"/>
      <c r="K78" s="147"/>
      <c r="L78" s="147"/>
      <c r="M78" s="147"/>
      <c r="N78" s="147"/>
      <c r="O78" s="147"/>
      <c r="P78" s="147"/>
      <c r="Q78" s="11">
        <v>292.8415050480001</v>
      </c>
      <c r="R78" s="11">
        <v>498.68684795099995</v>
      </c>
      <c r="S78" s="11">
        <v>267.01091525300006</v>
      </c>
      <c r="T78" s="11">
        <v>1058.5392682520003</v>
      </c>
      <c r="U78" s="11">
        <v>0</v>
      </c>
      <c r="V78" s="11" t="s">
        <v>72</v>
      </c>
      <c r="W78" s="11"/>
      <c r="X78" s="11">
        <v>4205.9291862529999</v>
      </c>
      <c r="Y78" s="11">
        <v>6523.2318972439998</v>
      </c>
      <c r="Z78" s="11">
        <v>2512.3202375069995</v>
      </c>
      <c r="AA78" s="11">
        <v>13241.481321003999</v>
      </c>
      <c r="AB78" s="11">
        <v>608.88443060299983</v>
      </c>
      <c r="AC78" s="11">
        <v>14459.250182208218</v>
      </c>
      <c r="AD78" s="11">
        <v>608.88443060121824</v>
      </c>
    </row>
    <row r="79" spans="1:30" ht="20.100000000000001" customHeight="1" thickBot="1">
      <c r="A79" s="10" t="s">
        <v>28</v>
      </c>
      <c r="B79" s="11">
        <f>+'Recettes &amp;charges détail'!B92+'Recettes &amp;charges détail'!J92+'Recettes &amp;charges détail'!R92</f>
        <v>8367.7484696539996</v>
      </c>
      <c r="C79" s="11">
        <f>+'Recettes &amp;charges détail'!C92+'Recettes &amp;charges détail'!K92+'Recettes &amp;charges détail'!S92</f>
        <v>11938.252549878998</v>
      </c>
      <c r="D79" s="11">
        <f>+'Recettes &amp;charges détail'!D92+'Recettes &amp;charges détail'!L92+'Recettes &amp;charges détail'!T92</f>
        <v>8641.8240807910006</v>
      </c>
      <c r="E79" s="11">
        <f>+'Recettes &amp;charges détail'!E92+'Recettes &amp;charges détail'!M92+'Recettes &amp;charges détail'!U92</f>
        <v>3960.7571992800003</v>
      </c>
      <c r="F79" s="11">
        <f>+'Recettes &amp;charges détail'!F92+'Recettes &amp;charges détail'!N92+'Recettes &amp;charges détail'!V92</f>
        <v>32908.582299603993</v>
      </c>
      <c r="G79" s="11">
        <f>+'Recettes &amp;charges détail'!G92+'Recettes &amp;charges détail'!O92+'Recettes &amp;charges détail'!W92</f>
        <v>-3368.6743301360002</v>
      </c>
      <c r="H79" s="11">
        <f>+'Recettes &amp;charges détail'!H92+'Recettes &amp;charges détail'!P92+'Recettes &amp;charges détail'!X92</f>
        <v>29539.907969470187</v>
      </c>
      <c r="I79" s="11">
        <f>+'Recettes &amp;charges détail'!I92+'Recettes &amp;charges détail'!Q92+'Recettes &amp;charges détail'!Y92</f>
        <v>2.1904706954956053E-9</v>
      </c>
      <c r="J79" s="147"/>
      <c r="K79" s="147"/>
      <c r="L79" s="147"/>
      <c r="M79" s="147"/>
      <c r="N79" s="147"/>
      <c r="O79" s="147"/>
      <c r="P79" s="147"/>
      <c r="Q79" s="11">
        <v>945.85291433100008</v>
      </c>
      <c r="R79" s="11">
        <v>2140.7601776200004</v>
      </c>
      <c r="S79" s="11">
        <v>718.81725138299998</v>
      </c>
      <c r="T79" s="11">
        <v>3805.4303433340006</v>
      </c>
      <c r="U79" s="11">
        <v>0</v>
      </c>
      <c r="V79" s="11" t="s">
        <v>72</v>
      </c>
      <c r="W79" s="11"/>
      <c r="X79" s="11">
        <v>6637.5435041649989</v>
      </c>
      <c r="Y79" s="11">
        <v>11460.637649026999</v>
      </c>
      <c r="Z79" s="11">
        <v>6272.5203280320002</v>
      </c>
      <c r="AA79" s="11">
        <v>24370.701481224001</v>
      </c>
      <c r="AB79" s="11">
        <v>3368.6743301360011</v>
      </c>
      <c r="AC79" s="11">
        <v>31108.050141495944</v>
      </c>
      <c r="AD79" s="11">
        <v>3368.6743301359415</v>
      </c>
    </row>
    <row r="80" spans="1:30" ht="20.100000000000001" customHeight="1" thickBot="1">
      <c r="A80" s="10" t="s">
        <v>29</v>
      </c>
      <c r="B80" s="11">
        <f>+'Recettes &amp;charges détail'!B93+'Recettes &amp;charges détail'!J93+'Recettes &amp;charges détail'!R93</f>
        <v>4081.6398271740004</v>
      </c>
      <c r="C80" s="11">
        <f>+'Recettes &amp;charges détail'!C93+'Recettes &amp;charges détail'!K93+'Recettes &amp;charges détail'!S93</f>
        <v>9539.0266533459999</v>
      </c>
      <c r="D80" s="11">
        <f>+'Recettes &amp;charges détail'!D93+'Recettes &amp;charges détail'!L93+'Recettes &amp;charges détail'!T93</f>
        <v>7892.9058464189993</v>
      </c>
      <c r="E80" s="11">
        <f>+'Recettes &amp;charges détail'!E93+'Recettes &amp;charges détail'!M93+'Recettes &amp;charges détail'!U93</f>
        <v>4021.8402742229996</v>
      </c>
      <c r="F80" s="11">
        <f>+'Recettes &amp;charges détail'!F93+'Recettes &amp;charges détail'!N93+'Recettes &amp;charges détail'!V93</f>
        <v>25535.412601161999</v>
      </c>
      <c r="G80" s="11">
        <f>+'Recettes &amp;charges détail'!G93+'Recettes &amp;charges détail'!O93+'Recettes &amp;charges détail'!W93</f>
        <v>-2520.9272977689998</v>
      </c>
      <c r="H80" s="11">
        <f>+'Recettes &amp;charges détail'!H93+'Recettes &amp;charges détail'!P93+'Recettes &amp;charges détail'!X93</f>
        <v>23014.485303393547</v>
      </c>
      <c r="I80" s="11">
        <f>+'Recettes &amp;charges détail'!I93+'Recettes &amp;charges détail'!Q93+'Recettes &amp;charges détail'!Y93</f>
        <v>5.4389238357543942E-10</v>
      </c>
      <c r="J80" s="147"/>
      <c r="K80" s="147"/>
      <c r="L80" s="147"/>
      <c r="M80" s="147"/>
      <c r="N80" s="147"/>
      <c r="O80" s="147"/>
      <c r="P80" s="147"/>
      <c r="Q80" s="11">
        <v>875.57248788799973</v>
      </c>
      <c r="R80" s="11">
        <v>1007.081298897</v>
      </c>
      <c r="S80" s="11">
        <v>1093.0379495910001</v>
      </c>
      <c r="T80" s="11">
        <v>2975.6917363759994</v>
      </c>
      <c r="U80" s="11">
        <v>0</v>
      </c>
      <c r="V80" s="11" t="s">
        <v>72</v>
      </c>
      <c r="W80" s="11"/>
      <c r="X80" s="11">
        <v>4790.5792882240003</v>
      </c>
      <c r="Y80" s="11">
        <v>6980.3822202620004</v>
      </c>
      <c r="Z80" s="11">
        <v>5763.9777389520004</v>
      </c>
      <c r="AA80" s="11">
        <v>17534.939247438004</v>
      </c>
      <c r="AB80" s="11">
        <v>2520.9272977689998</v>
      </c>
      <c r="AC80" s="11">
        <v>22576.793842981551</v>
      </c>
      <c r="AD80" s="11">
        <v>2520.9272977745486</v>
      </c>
    </row>
    <row r="81" spans="1:30" ht="20.100000000000001" customHeight="1" thickBot="1">
      <c r="A81" s="10" t="s">
        <v>30</v>
      </c>
      <c r="B81" s="11">
        <f>+'Recettes &amp;charges détail'!B94+'Recettes &amp;charges détail'!J94+'Recettes &amp;charges détail'!R94</f>
        <v>5616.134633269</v>
      </c>
      <c r="C81" s="11">
        <f>+'Recettes &amp;charges détail'!C94+'Recettes &amp;charges détail'!K94+'Recettes &amp;charges détail'!S94</f>
        <v>13015.291570684003</v>
      </c>
      <c r="D81" s="11">
        <f>+'Recettes &amp;charges détail'!D94+'Recettes &amp;charges détail'!L94+'Recettes &amp;charges détail'!T94</f>
        <v>7114.1159599840012</v>
      </c>
      <c r="E81" s="11">
        <f>+'Recettes &amp;charges détail'!E94+'Recettes &amp;charges détail'!M94+'Recettes &amp;charges détail'!U94</f>
        <v>7184.451471034</v>
      </c>
      <c r="F81" s="11">
        <f>+'Recettes &amp;charges détail'!F94+'Recettes &amp;charges détail'!N94+'Recettes &amp;charges détail'!V94</f>
        <v>32929.993634971004</v>
      </c>
      <c r="G81" s="11">
        <f>+'Recettes &amp;charges détail'!G94+'Recettes &amp;charges détail'!O94+'Recettes &amp;charges détail'!W94</f>
        <v>-5860.3291891630006</v>
      </c>
      <c r="H81" s="11">
        <f>+'Recettes &amp;charges détail'!H94+'Recettes &amp;charges détail'!P94+'Recettes &amp;charges détail'!X94</f>
        <v>27069.664445807826</v>
      </c>
      <c r="I81" s="11">
        <f>+'Recettes &amp;charges détail'!I94+'Recettes &amp;charges détail'!Q94+'Recettes &amp;charges détail'!Y94</f>
        <v>-1.7974525690078741E-10</v>
      </c>
      <c r="J81" s="147"/>
      <c r="K81" s="147"/>
      <c r="L81" s="147"/>
      <c r="M81" s="147"/>
      <c r="N81" s="147"/>
      <c r="O81" s="147"/>
      <c r="P81" s="147"/>
      <c r="Q81" s="11">
        <v>544.72343866000006</v>
      </c>
      <c r="R81" s="11">
        <v>1072.764001516</v>
      </c>
      <c r="S81" s="11">
        <v>334.78190077400001</v>
      </c>
      <c r="T81" s="11">
        <v>1952.2693409499998</v>
      </c>
      <c r="U81" s="11">
        <v>0</v>
      </c>
      <c r="V81" s="11" t="s">
        <v>72</v>
      </c>
      <c r="W81" s="11"/>
      <c r="X81" s="11">
        <v>3933.0793234820003</v>
      </c>
      <c r="Y81" s="11">
        <v>8614.8674590649989</v>
      </c>
      <c r="Z81" s="11">
        <v>4788.8792627829989</v>
      </c>
      <c r="AA81" s="11">
        <v>17336.826045329999</v>
      </c>
      <c r="AB81" s="11">
        <v>5860.3291891620001</v>
      </c>
      <c r="AC81" s="11">
        <v>29057.48442365669</v>
      </c>
      <c r="AD81" s="11">
        <v>5860.3291891646913</v>
      </c>
    </row>
    <row r="82" spans="1:30" ht="20.100000000000001" customHeight="1" thickBot="1">
      <c r="A82" s="10" t="s">
        <v>31</v>
      </c>
      <c r="B82" s="11">
        <f>+'Recettes &amp;charges détail'!B95+'Recettes &amp;charges détail'!J95+'Recettes &amp;charges détail'!R95</f>
        <v>2838.9912181130003</v>
      </c>
      <c r="C82" s="11">
        <f>+'Recettes &amp;charges détail'!C95+'Recettes &amp;charges détail'!K95+'Recettes &amp;charges détail'!S95</f>
        <v>5981.6206514240012</v>
      </c>
      <c r="D82" s="11">
        <f>+'Recettes &amp;charges détail'!D95+'Recettes &amp;charges détail'!L95+'Recettes &amp;charges détail'!T95</f>
        <v>3963.9013379580001</v>
      </c>
      <c r="E82" s="11">
        <f>+'Recettes &amp;charges détail'!E95+'Recettes &amp;charges détail'!M95+'Recettes &amp;charges détail'!U95</f>
        <v>1855.6692341410001</v>
      </c>
      <c r="F82" s="11">
        <f>+'Recettes &amp;charges détail'!F95+'Recettes &amp;charges détail'!N95+'Recettes &amp;charges détail'!V95</f>
        <v>14640.182441636001</v>
      </c>
      <c r="G82" s="11">
        <f>+'Recettes &amp;charges détail'!G95+'Recettes &amp;charges détail'!O95+'Recettes &amp;charges détail'!W95</f>
        <v>-25.321298935999998</v>
      </c>
      <c r="H82" s="11">
        <f>+'Recettes &amp;charges détail'!H95+'Recettes &amp;charges détail'!P95+'Recettes &amp;charges détail'!X95</f>
        <v>14614.861142702035</v>
      </c>
      <c r="I82" s="11">
        <f>+'Recettes &amp;charges détail'!I95+'Recettes &amp;charges détail'!Q95+'Recettes &amp;charges détail'!Y95</f>
        <v>2.0340085029602052E-9</v>
      </c>
      <c r="J82" s="147"/>
      <c r="K82" s="147"/>
      <c r="L82" s="147"/>
      <c r="M82" s="147"/>
      <c r="N82" s="147"/>
      <c r="O82" s="147"/>
      <c r="P82" s="147"/>
      <c r="Q82" s="11">
        <v>451.48967369999997</v>
      </c>
      <c r="R82" s="11">
        <v>1240.6950022239998</v>
      </c>
      <c r="S82" s="11">
        <v>424.72137660700008</v>
      </c>
      <c r="T82" s="11">
        <v>2116.9060525309997</v>
      </c>
      <c r="U82" s="11">
        <v>0</v>
      </c>
      <c r="V82" s="11" t="s">
        <v>72</v>
      </c>
      <c r="W82" s="11"/>
      <c r="X82" s="11">
        <v>8702.5211862180004</v>
      </c>
      <c r="Y82" s="11">
        <v>8056.5541983729991</v>
      </c>
      <c r="Z82" s="11">
        <v>4446.8383918280006</v>
      </c>
      <c r="AA82" s="11">
        <v>21205.913776418998</v>
      </c>
      <c r="AB82" s="11">
        <v>25.321298934999852</v>
      </c>
      <c r="AC82" s="11">
        <v>21256.55637428409</v>
      </c>
      <c r="AD82" s="11">
        <v>25.32129893008992</v>
      </c>
    </row>
    <row r="83" spans="1:30" ht="20.100000000000001" customHeight="1" thickBot="1">
      <c r="A83" s="10" t="s">
        <v>32</v>
      </c>
      <c r="B83" s="11">
        <f>+'Recettes &amp;charges détail'!B96+'Recettes &amp;charges détail'!J96+'Recettes &amp;charges détail'!R96</f>
        <v>2023.072747148</v>
      </c>
      <c r="C83" s="11">
        <f>+'Recettes &amp;charges détail'!C96+'Recettes &amp;charges détail'!K96+'Recettes &amp;charges détail'!S96</f>
        <v>1609.6561403150001</v>
      </c>
      <c r="D83" s="11">
        <f>+'Recettes &amp;charges détail'!D96+'Recettes &amp;charges détail'!L96+'Recettes &amp;charges détail'!T96</f>
        <v>1041.9939870630001</v>
      </c>
      <c r="E83" s="11">
        <f>+'Recettes &amp;charges détail'!E96+'Recettes &amp;charges détail'!M96+'Recettes &amp;charges détail'!U96</f>
        <v>1920.3827502669997</v>
      </c>
      <c r="F83" s="11">
        <f>+'Recettes &amp;charges détail'!F96+'Recettes &amp;charges détail'!N96+'Recettes &amp;charges détail'!V96</f>
        <v>6595.1056247929992</v>
      </c>
      <c r="G83" s="11">
        <f>+'Recettes &amp;charges détail'!G96+'Recettes &amp;charges détail'!O96+'Recettes &amp;charges détail'!W96</f>
        <v>0</v>
      </c>
      <c r="H83" s="11">
        <f>+'Recettes &amp;charges détail'!H96+'Recettes &amp;charges détail'!P96+'Recettes &amp;charges détail'!X96</f>
        <v>6595.1056247907281</v>
      </c>
      <c r="I83" s="11">
        <f>+'Recettes &amp;charges détail'!I96+'Recettes &amp;charges détail'!Q96+'Recettes &amp;charges détail'!Y96</f>
        <v>-2.2714957594871522E-9</v>
      </c>
      <c r="J83" s="147"/>
      <c r="K83" s="147"/>
      <c r="L83" s="147"/>
      <c r="M83" s="147"/>
      <c r="N83" s="147"/>
      <c r="O83" s="147"/>
      <c r="P83" s="147"/>
      <c r="Q83" s="11">
        <v>129.95599896000002</v>
      </c>
      <c r="R83" s="11">
        <v>299.516587614</v>
      </c>
      <c r="S83" s="11">
        <v>227.309378581</v>
      </c>
      <c r="T83" s="11">
        <v>656.78196515500008</v>
      </c>
      <c r="U83" s="11">
        <v>0</v>
      </c>
      <c r="V83" s="11" t="s">
        <v>72</v>
      </c>
      <c r="W83" s="11"/>
      <c r="X83" s="11">
        <v>835.22771941399992</v>
      </c>
      <c r="Y83" s="11">
        <v>1159.6553579779998</v>
      </c>
      <c r="Z83" s="11">
        <v>1795.8105546819997</v>
      </c>
      <c r="AA83" s="11">
        <v>3790.6936320739997</v>
      </c>
      <c r="AB83" s="11">
        <v>0</v>
      </c>
      <c r="AC83" s="11">
        <v>3284.924148479623</v>
      </c>
      <c r="AD83" s="11">
        <v>-505.76948359437705</v>
      </c>
    </row>
    <row r="84" spans="1:30" ht="20.100000000000001" customHeight="1" thickBot="1">
      <c r="A84" s="10" t="s">
        <v>33</v>
      </c>
      <c r="B84" s="11">
        <f>+'Recettes &amp;charges détail'!B97+'Recettes &amp;charges détail'!J97+'Recettes &amp;charges détail'!R97</f>
        <v>2189.3574187659997</v>
      </c>
      <c r="C84" s="11">
        <f>+'Recettes &amp;charges détail'!C97+'Recettes &amp;charges détail'!K97+'Recettes &amp;charges détail'!S97</f>
        <v>2002.3664664400001</v>
      </c>
      <c r="D84" s="11">
        <f>+'Recettes &amp;charges détail'!D97+'Recettes &amp;charges détail'!L97+'Recettes &amp;charges détail'!T97</f>
        <v>1222.243082251</v>
      </c>
      <c r="E84" s="11">
        <f>+'Recettes &amp;charges détail'!E97+'Recettes &amp;charges détail'!M97+'Recettes &amp;charges détail'!U97</f>
        <v>1039.1967825659999</v>
      </c>
      <c r="F84" s="11">
        <f>+'Recettes &amp;charges détail'!F97+'Recettes &amp;charges détail'!N97+'Recettes &amp;charges détail'!V97</f>
        <v>6453.163750022999</v>
      </c>
      <c r="G84" s="11">
        <f>+'Recettes &amp;charges détail'!G97+'Recettes &amp;charges détail'!O97+'Recettes &amp;charges détail'!W97</f>
        <v>-135.228584146</v>
      </c>
      <c r="H84" s="11">
        <f>+'Recettes &amp;charges détail'!H97+'Recettes &amp;charges détail'!P97+'Recettes &amp;charges détail'!X97</f>
        <v>6317.9351658802088</v>
      </c>
      <c r="I84" s="11">
        <f>+'Recettes &amp;charges détail'!I97+'Recettes &amp;charges détail'!Q97+'Recettes &amp;charges détail'!Y97</f>
        <v>3.2093375921249391E-9</v>
      </c>
      <c r="J84" s="147"/>
      <c r="K84" s="147"/>
      <c r="L84" s="147"/>
      <c r="M84" s="147"/>
      <c r="N84" s="147"/>
      <c r="O84" s="147"/>
      <c r="P84" s="147"/>
      <c r="Q84" s="11">
        <v>186.41943539300001</v>
      </c>
      <c r="R84" s="11">
        <v>240.67096776199998</v>
      </c>
      <c r="S84" s="11">
        <v>115.06092615999999</v>
      </c>
      <c r="T84" s="11">
        <v>542.151329315</v>
      </c>
      <c r="U84" s="11">
        <v>0</v>
      </c>
      <c r="V84" s="11" t="s">
        <v>72</v>
      </c>
      <c r="W84" s="11"/>
      <c r="X84" s="11">
        <v>1233.4911729410001</v>
      </c>
      <c r="Y84" s="11">
        <v>1167.5453445190001</v>
      </c>
      <c r="Z84" s="11">
        <v>1292.588648119</v>
      </c>
      <c r="AA84" s="11">
        <v>3693.6251655790006</v>
      </c>
      <c r="AB84" s="11">
        <v>135.22858414699994</v>
      </c>
      <c r="AC84" s="11">
        <v>3964.0823338719579</v>
      </c>
      <c r="AD84" s="11">
        <v>135.22858414595743</v>
      </c>
    </row>
    <row r="85" spans="1:30" ht="20.100000000000001" customHeight="1" thickBot="1">
      <c r="A85" s="10" t="s">
        <v>34</v>
      </c>
      <c r="B85" s="11">
        <f>+'Recettes &amp;charges détail'!B98+'Recettes &amp;charges détail'!J98+'Recettes &amp;charges détail'!R98</f>
        <v>3526.2615650930002</v>
      </c>
      <c r="C85" s="11">
        <f>+'Recettes &amp;charges détail'!C98+'Recettes &amp;charges détail'!K98+'Recettes &amp;charges détail'!S98</f>
        <v>2541.5619142559995</v>
      </c>
      <c r="D85" s="11">
        <f>+'Recettes &amp;charges détail'!D98+'Recettes &amp;charges détail'!L98+'Recettes &amp;charges détail'!T98</f>
        <v>1086.1580375819999</v>
      </c>
      <c r="E85" s="11">
        <f>+'Recettes &amp;charges détail'!E98+'Recettes &amp;charges détail'!M98+'Recettes &amp;charges détail'!U98</f>
        <v>983.68382495000003</v>
      </c>
      <c r="F85" s="11">
        <f>+'Recettes &amp;charges détail'!F98+'Recettes &amp;charges détail'!N98+'Recettes &amp;charges détail'!V98</f>
        <v>8137.6653418809983</v>
      </c>
      <c r="G85" s="11">
        <f>+'Recettes &amp;charges détail'!G98+'Recettes &amp;charges détail'!O98+'Recettes &amp;charges détail'!W98</f>
        <v>0</v>
      </c>
      <c r="H85" s="11">
        <f>+'Recettes &amp;charges détail'!H98+'Recettes &amp;charges détail'!P98+'Recettes &amp;charges détail'!X98</f>
        <v>8137.6653418793621</v>
      </c>
      <c r="I85" s="11">
        <f>+'Recettes &amp;charges détail'!I98+'Recettes &amp;charges détail'!Q98+'Recettes &amp;charges détail'!Y98</f>
        <v>-1.6372650861740112E-9</v>
      </c>
      <c r="J85" s="147"/>
      <c r="K85" s="147"/>
      <c r="L85" s="147"/>
      <c r="M85" s="147"/>
      <c r="N85" s="147"/>
      <c r="O85" s="147"/>
      <c r="P85" s="147"/>
      <c r="Q85" s="11">
        <v>444.36748809299996</v>
      </c>
      <c r="R85" s="11">
        <v>284.36859915100001</v>
      </c>
      <c r="S85" s="11">
        <v>158.78201973699998</v>
      </c>
      <c r="T85" s="11">
        <v>887.51810698100007</v>
      </c>
      <c r="U85" s="11">
        <v>0</v>
      </c>
      <c r="V85" s="11" t="s">
        <v>72</v>
      </c>
      <c r="W85" s="11"/>
      <c r="X85" s="11">
        <v>1786.1231299329988</v>
      </c>
      <c r="Y85" s="11">
        <v>1630.1370891219999</v>
      </c>
      <c r="Z85" s="11">
        <v>1005.5611918929999</v>
      </c>
      <c r="AA85" s="11">
        <v>4421.8214109479986</v>
      </c>
      <c r="AB85" s="11">
        <v>0</v>
      </c>
      <c r="AC85" s="11">
        <v>3782.954336783142</v>
      </c>
      <c r="AD85" s="11">
        <v>-638.86707416485717</v>
      </c>
    </row>
    <row r="86" spans="1:30" ht="21" customHeight="1" thickBot="1">
      <c r="A86" s="10" t="s">
        <v>35</v>
      </c>
      <c r="B86" s="11">
        <f>+'Recettes &amp;charges détail'!B99+'Recettes &amp;charges détail'!J99+'Recettes &amp;charges détail'!R99</f>
        <v>8694.6786652530009</v>
      </c>
      <c r="C86" s="11">
        <f>+'Recettes &amp;charges détail'!C99+'Recettes &amp;charges détail'!K99+'Recettes &amp;charges détail'!S99</f>
        <v>5016.3543419380021</v>
      </c>
      <c r="D86" s="11">
        <f>+'Recettes &amp;charges détail'!D99+'Recettes &amp;charges détail'!L99+'Recettes &amp;charges détail'!T99</f>
        <v>3705.3944285029997</v>
      </c>
      <c r="E86" s="11">
        <f>+'Recettes &amp;charges détail'!E99+'Recettes &amp;charges détail'!M99+'Recettes &amp;charges détail'!U99</f>
        <v>3001.1827745739997</v>
      </c>
      <c r="F86" s="11">
        <f>+'Recettes &amp;charges détail'!F99+'Recettes &amp;charges détail'!N99+'Recettes &amp;charges détail'!V99</f>
        <v>20417.610210268002</v>
      </c>
      <c r="G86" s="11">
        <f>+'Recettes &amp;charges détail'!G99+'Recettes &amp;charges détail'!O99+'Recettes &amp;charges détail'!W99</f>
        <v>0</v>
      </c>
      <c r="H86" s="11">
        <f>+'Recettes &amp;charges détail'!H99+'Recettes &amp;charges détail'!P99+'Recettes &amp;charges détail'!X99</f>
        <v>20417.61021026233</v>
      </c>
      <c r="I86" s="11">
        <f>+'Recettes &amp;charges détail'!I99+'Recettes &amp;charges détail'!Q99+'Recettes &amp;charges détail'!Y99</f>
        <v>-5.6708231568336491E-9</v>
      </c>
      <c r="J86" s="147"/>
      <c r="K86" s="147"/>
      <c r="L86" s="147"/>
      <c r="M86" s="147"/>
      <c r="N86" s="147"/>
      <c r="O86" s="147"/>
      <c r="P86" s="147"/>
      <c r="Q86" s="11">
        <v>1359.0595806429999</v>
      </c>
      <c r="R86" s="11">
        <v>1213.4146943810001</v>
      </c>
      <c r="S86" s="11">
        <v>745.49023980899995</v>
      </c>
      <c r="T86" s="11">
        <v>3317.9645148329996</v>
      </c>
      <c r="U86" s="11">
        <v>0</v>
      </c>
      <c r="V86" s="11" t="s">
        <v>72</v>
      </c>
      <c r="W86" s="11"/>
      <c r="X86" s="11">
        <v>3127.8771714989998</v>
      </c>
      <c r="Y86" s="11">
        <v>2520.3378455729999</v>
      </c>
      <c r="Z86" s="11">
        <v>2179.0119119319997</v>
      </c>
      <c r="AA86" s="11">
        <v>7827.2269290039994</v>
      </c>
      <c r="AB86" s="11">
        <v>0</v>
      </c>
      <c r="AC86" s="11">
        <v>6419.1975163829993</v>
      </c>
      <c r="AD86" s="11">
        <v>-1408.0294126209999</v>
      </c>
    </row>
    <row r="87" spans="1:30" ht="21" customHeight="1" thickBot="1">
      <c r="A87" s="10" t="s">
        <v>36</v>
      </c>
      <c r="B87" s="11">
        <f>+'Recettes &amp;charges détail'!B100+'Recettes &amp;charges détail'!J100+'Recettes &amp;charges détail'!R100</f>
        <v>3166.1154973859993</v>
      </c>
      <c r="C87" s="11">
        <f>+'Recettes &amp;charges détail'!C100+'Recettes &amp;charges détail'!K100+'Recettes &amp;charges détail'!S100</f>
        <v>1412.6516585760003</v>
      </c>
      <c r="D87" s="11">
        <f>+'Recettes &amp;charges détail'!D100+'Recettes &amp;charges détail'!L100+'Recettes &amp;charges détail'!T100</f>
        <v>1156.832716915</v>
      </c>
      <c r="E87" s="11">
        <f>+'Recettes &amp;charges détail'!E100+'Recettes &amp;charges détail'!M100+'Recettes &amp;charges détail'!U100</f>
        <v>899.81049564500006</v>
      </c>
      <c r="F87" s="11">
        <f>+'Recettes &amp;charges détail'!F100+'Recettes &amp;charges détail'!N100+'Recettes &amp;charges détail'!V100</f>
        <v>6635.4103685219989</v>
      </c>
      <c r="G87" s="11">
        <f>+'Recettes &amp;charges détail'!G100+'Recettes &amp;charges détail'!O100+'Recettes &amp;charges détail'!W100</f>
        <v>0</v>
      </c>
      <c r="H87" s="11">
        <f>+'Recettes &amp;charges détail'!H100+'Recettes &amp;charges détail'!P100+'Recettes &amp;charges détail'!X100</f>
        <v>6635.4103685248647</v>
      </c>
      <c r="I87" s="11">
        <f>+'Recettes &amp;charges détail'!I100+'Recettes &amp;charges détail'!Q100+'Recettes &amp;charges détail'!Y100</f>
        <v>2.864748239517212E-9</v>
      </c>
      <c r="J87" s="147"/>
      <c r="K87" s="147"/>
      <c r="L87" s="147"/>
      <c r="M87" s="147"/>
      <c r="N87" s="147"/>
      <c r="O87" s="147"/>
      <c r="P87" s="147"/>
      <c r="Q87" s="11">
        <v>495.20261534999986</v>
      </c>
      <c r="R87" s="11">
        <v>428.31464022300003</v>
      </c>
      <c r="S87" s="11">
        <v>240.31896494600002</v>
      </c>
      <c r="T87" s="11">
        <v>1163.8362205189997</v>
      </c>
      <c r="U87" s="11">
        <v>0</v>
      </c>
      <c r="V87" s="11" t="s">
        <v>72</v>
      </c>
      <c r="W87" s="11"/>
      <c r="X87" s="11">
        <v>1422.5964569210003</v>
      </c>
      <c r="Y87" s="11">
        <v>833.28333553700008</v>
      </c>
      <c r="Z87" s="11">
        <v>947.05387966400008</v>
      </c>
      <c r="AA87" s="11">
        <v>3202.9336721220006</v>
      </c>
      <c r="AB87" s="11">
        <v>0</v>
      </c>
      <c r="AC87" s="11">
        <v>3024.484559776</v>
      </c>
      <c r="AD87" s="11">
        <v>-178.44911234600096</v>
      </c>
    </row>
    <row r="88" spans="1:30" ht="21" customHeight="1" thickBot="1">
      <c r="A88" s="10" t="s">
        <v>37</v>
      </c>
      <c r="B88" s="11">
        <f>+'Recettes &amp;charges détail'!B101+'Recettes &amp;charges détail'!J101+'Recettes &amp;charges détail'!R101</f>
        <v>3985.1691110889997</v>
      </c>
      <c r="C88" s="11">
        <f>+'Recettes &amp;charges détail'!C101+'Recettes &amp;charges détail'!K101+'Recettes &amp;charges détail'!S101</f>
        <v>1116.9185583890001</v>
      </c>
      <c r="D88" s="11">
        <f>+'Recettes &amp;charges détail'!D101+'Recettes &amp;charges détail'!L101+'Recettes &amp;charges détail'!T101</f>
        <v>925.34767440400003</v>
      </c>
      <c r="E88" s="11">
        <f>+'Recettes &amp;charges détail'!E101+'Recettes &amp;charges détail'!M101+'Recettes &amp;charges détail'!U101</f>
        <v>981.18030719900003</v>
      </c>
      <c r="F88" s="11">
        <f>+'Recettes &amp;charges détail'!F101+'Recettes &amp;charges détail'!N101+'Recettes &amp;charges détail'!V101</f>
        <v>7008.6156510809997</v>
      </c>
      <c r="G88" s="11">
        <f>+'Recettes &amp;charges détail'!G101+'Recettes &amp;charges détail'!O101+'Recettes &amp;charges détail'!W101</f>
        <v>0</v>
      </c>
      <c r="H88" s="11">
        <f>+'Recettes &amp;charges détail'!H101+'Recettes &amp;charges détail'!P101+'Recettes &amp;charges détail'!X101</f>
        <v>7008.615651084272</v>
      </c>
      <c r="I88" s="11">
        <f>+'Recettes &amp;charges détail'!I101+'Recettes &amp;charges détail'!Q101+'Recettes &amp;charges détail'!Y101</f>
        <v>3.2726675271987913E-9</v>
      </c>
      <c r="J88" s="147"/>
      <c r="K88" s="147"/>
      <c r="L88" s="147"/>
      <c r="M88" s="147"/>
      <c r="N88" s="147"/>
      <c r="O88" s="147"/>
      <c r="P88" s="147"/>
      <c r="Q88" s="11">
        <v>290.07165876499994</v>
      </c>
      <c r="R88" s="11">
        <v>335.63597499399998</v>
      </c>
      <c r="S88" s="11">
        <v>246.21018934399999</v>
      </c>
      <c r="T88" s="11">
        <v>871.91782310299982</v>
      </c>
      <c r="U88" s="11">
        <v>0</v>
      </c>
      <c r="V88" s="11" t="s">
        <v>72</v>
      </c>
      <c r="W88" s="11"/>
      <c r="X88" s="11">
        <v>1006.2766528970001</v>
      </c>
      <c r="Y88" s="11">
        <v>1030.2945038529999</v>
      </c>
      <c r="Z88" s="11">
        <v>703.65321332300005</v>
      </c>
      <c r="AA88" s="11">
        <v>2740.224370073</v>
      </c>
      <c r="AB88" s="11">
        <v>0</v>
      </c>
      <c r="AC88" s="11">
        <v>1563.2810383434305</v>
      </c>
      <c r="AD88" s="11">
        <v>-1176.9433317295695</v>
      </c>
    </row>
    <row r="89" spans="1:30" ht="21" customHeight="1" thickBot="1">
      <c r="A89" s="10" t="s">
        <v>38</v>
      </c>
      <c r="B89" s="11">
        <f>+'Recettes &amp;charges détail'!B102+'Recettes &amp;charges détail'!J102+'Recettes &amp;charges détail'!R102</f>
        <v>5767.1738631290009</v>
      </c>
      <c r="C89" s="11">
        <f>+'Recettes &amp;charges détail'!C102+'Recettes &amp;charges détail'!K102+'Recettes &amp;charges détail'!S102</f>
        <v>1885.813514557</v>
      </c>
      <c r="D89" s="11">
        <f>+'Recettes &amp;charges détail'!D102+'Recettes &amp;charges détail'!L102+'Recettes &amp;charges détail'!T102</f>
        <v>1509.0312644989999</v>
      </c>
      <c r="E89" s="11">
        <f>+'Recettes &amp;charges détail'!E102+'Recettes &amp;charges détail'!M102+'Recettes &amp;charges détail'!U102</f>
        <v>1382.12588596</v>
      </c>
      <c r="F89" s="11">
        <f>+'Recettes &amp;charges détail'!F102+'Recettes &amp;charges détail'!N102+'Recettes &amp;charges détail'!V102</f>
        <v>10544.144528145001</v>
      </c>
      <c r="G89" s="11">
        <f>+'Recettes &amp;charges détail'!G102+'Recettes &amp;charges détail'!O102+'Recettes &amp;charges détail'!W102</f>
        <v>0</v>
      </c>
      <c r="H89" s="11">
        <f>+'Recettes &amp;charges détail'!H102+'Recettes &amp;charges détail'!P102+'Recettes &amp;charges détail'!X102</f>
        <v>10544.144528146808</v>
      </c>
      <c r="I89" s="11">
        <f>+'Recettes &amp;charges détail'!I102+'Recettes &amp;charges détail'!Q102+'Recettes &amp;charges détail'!Y102</f>
        <v>1.8067657947540283E-9</v>
      </c>
      <c r="J89" s="147"/>
      <c r="K89" s="147"/>
      <c r="L89" s="147"/>
      <c r="M89" s="147"/>
      <c r="N89" s="147"/>
      <c r="O89" s="147"/>
      <c r="P89" s="147"/>
      <c r="Q89" s="11">
        <v>414.125084458</v>
      </c>
      <c r="R89" s="11">
        <v>658.68473556699996</v>
      </c>
      <c r="S89" s="11">
        <v>255.871452097</v>
      </c>
      <c r="T89" s="11">
        <v>1328.6812721220001</v>
      </c>
      <c r="U89" s="11">
        <v>0</v>
      </c>
      <c r="V89" s="11" t="s">
        <v>72</v>
      </c>
      <c r="W89" s="11"/>
      <c r="X89" s="11">
        <v>1388.2401452960003</v>
      </c>
      <c r="Y89" s="11">
        <v>1438.4929966459999</v>
      </c>
      <c r="Z89" s="11">
        <v>826.68303236300005</v>
      </c>
      <c r="AA89" s="11">
        <v>3653.4161743050004</v>
      </c>
      <c r="AB89" s="11">
        <v>0</v>
      </c>
      <c r="AC89" s="11">
        <v>2519.5397063431965</v>
      </c>
      <c r="AD89" s="11">
        <v>-1133.8764679618041</v>
      </c>
    </row>
    <row r="90" spans="1:30" ht="21" customHeight="1" thickBot="1">
      <c r="A90" s="10" t="s">
        <v>39</v>
      </c>
      <c r="B90" s="11">
        <f>+'Recettes &amp;charges détail'!B103+'Recettes &amp;charges détail'!J103+'Recettes &amp;charges détail'!R103</f>
        <v>5820.3294183300004</v>
      </c>
      <c r="C90" s="11">
        <f>+'Recettes &amp;charges détail'!C103+'Recettes &amp;charges détail'!K103+'Recettes &amp;charges détail'!S103</f>
        <v>3148.3675940780017</v>
      </c>
      <c r="D90" s="11">
        <f>+'Recettes &amp;charges détail'!D103+'Recettes &amp;charges détail'!L103+'Recettes &amp;charges détail'!T103</f>
        <v>2272.6628311900004</v>
      </c>
      <c r="E90" s="11">
        <f>+'Recettes &amp;charges détail'!E103+'Recettes &amp;charges détail'!M103+'Recettes &amp;charges détail'!U103</f>
        <v>1713.7908970210003</v>
      </c>
      <c r="F90" s="11">
        <f>+'Recettes &amp;charges détail'!F103+'Recettes &amp;charges détail'!N103+'Recettes &amp;charges détail'!V103</f>
        <v>12955.150740619003</v>
      </c>
      <c r="G90" s="11">
        <f>+'Recettes &amp;charges détail'!G103+'Recettes &amp;charges détail'!O103+'Recettes &amp;charges détail'!W103</f>
        <v>0</v>
      </c>
      <c r="H90" s="11">
        <f>+'Recettes &amp;charges détail'!H103+'Recettes &amp;charges détail'!P103+'Recettes &amp;charges détail'!X103</f>
        <v>12955.150740621513</v>
      </c>
      <c r="I90" s="11">
        <f>+'Recettes &amp;charges détail'!I103+'Recettes &amp;charges détail'!Q103+'Recettes &amp;charges détail'!Y103</f>
        <v>2.5089830160140991E-9</v>
      </c>
      <c r="J90" s="147"/>
      <c r="K90" s="147"/>
      <c r="L90" s="147"/>
      <c r="M90" s="147"/>
      <c r="N90" s="147"/>
      <c r="O90" s="147"/>
      <c r="P90" s="147"/>
      <c r="Q90" s="11">
        <v>877.54209297799991</v>
      </c>
      <c r="R90" s="11">
        <v>790.598465422</v>
      </c>
      <c r="S90" s="11">
        <v>431.40370470999994</v>
      </c>
      <c r="T90" s="11">
        <v>2099.5442631099995</v>
      </c>
      <c r="U90" s="11">
        <v>0</v>
      </c>
      <c r="V90" s="11" t="s">
        <v>72</v>
      </c>
      <c r="W90" s="11"/>
      <c r="X90" s="11">
        <v>2739.8151390059993</v>
      </c>
      <c r="Y90" s="11">
        <v>2741.7015393259994</v>
      </c>
      <c r="Z90" s="11">
        <v>1768.8556929580002</v>
      </c>
      <c r="AA90" s="11">
        <v>7250.3723712899991</v>
      </c>
      <c r="AB90" s="11">
        <v>0</v>
      </c>
      <c r="AC90" s="11">
        <v>5884.4268338669062</v>
      </c>
      <c r="AD90" s="11">
        <v>-1365.9455374230929</v>
      </c>
    </row>
    <row r="91" spans="1:30" ht="21" customHeight="1" thickBot="1">
      <c r="A91" s="10" t="s">
        <v>40</v>
      </c>
      <c r="B91" s="11">
        <f>+'Recettes &amp;charges détail'!B104+'Recettes &amp;charges détail'!J104+'Recettes &amp;charges détail'!R104</f>
        <v>4666.6948751010013</v>
      </c>
      <c r="C91" s="11">
        <f>+'Recettes &amp;charges détail'!C104+'Recettes &amp;charges détail'!K104+'Recettes &amp;charges détail'!S104</f>
        <v>2445.600294933</v>
      </c>
      <c r="D91" s="11">
        <f>+'Recettes &amp;charges détail'!D104+'Recettes &amp;charges détail'!L104+'Recettes &amp;charges détail'!T104</f>
        <v>2006.1551184610003</v>
      </c>
      <c r="E91" s="11">
        <f>+'Recettes &amp;charges détail'!E104+'Recettes &amp;charges détail'!M104+'Recettes &amp;charges détail'!U104</f>
        <v>1751.465758217</v>
      </c>
      <c r="F91" s="11">
        <f>+'Recettes &amp;charges détail'!F104+'Recettes &amp;charges détail'!N104+'Recettes &amp;charges détail'!V104</f>
        <v>10869.916046712002</v>
      </c>
      <c r="G91" s="11">
        <f>+'Recettes &amp;charges détail'!G104+'Recettes &amp;charges détail'!O104+'Recettes &amp;charges détail'!W104</f>
        <v>0</v>
      </c>
      <c r="H91" s="11">
        <f>+'Recettes &amp;charges détail'!H104+'Recettes &amp;charges détail'!P104+'Recettes &amp;charges détail'!X104</f>
        <v>10869.916046706887</v>
      </c>
      <c r="I91" s="11">
        <f>+'Recettes &amp;charges détail'!I104+'Recettes &amp;charges détail'!Q104+'Recettes &amp;charges détail'!Y104</f>
        <v>-5.1152892410755155E-9</v>
      </c>
      <c r="J91" s="147"/>
      <c r="K91" s="147"/>
      <c r="L91" s="147"/>
      <c r="M91" s="147"/>
      <c r="N91" s="147"/>
      <c r="O91" s="147"/>
      <c r="P91" s="147"/>
      <c r="Q91" s="11">
        <v>638.74296684300032</v>
      </c>
      <c r="R91" s="11">
        <v>273.47711809299994</v>
      </c>
      <c r="S91" s="11">
        <v>232.994473465</v>
      </c>
      <c r="T91" s="11">
        <v>1145.2145584010002</v>
      </c>
      <c r="U91" s="11">
        <v>0</v>
      </c>
      <c r="V91" s="11" t="s">
        <v>72</v>
      </c>
      <c r="W91" s="11"/>
      <c r="X91" s="11">
        <v>2231.3532168190004</v>
      </c>
      <c r="Y91" s="11">
        <v>1947.4913252710001</v>
      </c>
      <c r="Z91" s="11">
        <v>731.02782763900007</v>
      </c>
      <c r="AA91" s="11">
        <v>4909.8723697290006</v>
      </c>
      <c r="AB91" s="11">
        <v>0</v>
      </c>
      <c r="AC91" s="11">
        <v>2173.3288850192703</v>
      </c>
      <c r="AD91" s="11">
        <v>-2736.5434847097308</v>
      </c>
    </row>
    <row r="92" spans="1:30" ht="21" customHeight="1" thickBot="1">
      <c r="A92" s="10" t="s">
        <v>41</v>
      </c>
      <c r="B92" s="11">
        <f>+'Recettes &amp;charges détail'!B105+'Recettes &amp;charges détail'!J105+'Recettes &amp;charges détail'!R105</f>
        <v>3101.4596903730003</v>
      </c>
      <c r="C92" s="11">
        <f>+'Recettes &amp;charges détail'!C105+'Recettes &amp;charges détail'!K105+'Recettes &amp;charges détail'!S105</f>
        <v>2168.9127471649999</v>
      </c>
      <c r="D92" s="11">
        <f>+'Recettes &amp;charges détail'!D105+'Recettes &amp;charges détail'!L105+'Recettes &amp;charges détail'!T105</f>
        <v>1518.9175861609999</v>
      </c>
      <c r="E92" s="11">
        <f>+'Recettes &amp;charges détail'!E105+'Recettes &amp;charges détail'!M105+'Recettes &amp;charges détail'!U105</f>
        <v>1300.2449279840002</v>
      </c>
      <c r="F92" s="11">
        <f>+'Recettes &amp;charges détail'!F105+'Recettes &amp;charges détail'!N105+'Recettes &amp;charges détail'!V105</f>
        <v>8089.5349516830011</v>
      </c>
      <c r="G92" s="11">
        <f>+'Recettes &amp;charges détail'!G105+'Recettes &amp;charges détail'!O105+'Recettes &amp;charges détail'!W105</f>
        <v>0</v>
      </c>
      <c r="H92" s="11">
        <f>+'Recettes &amp;charges détail'!H105+'Recettes &amp;charges détail'!P105+'Recettes &amp;charges détail'!X105</f>
        <v>8089.5349516833758</v>
      </c>
      <c r="I92" s="11">
        <f>+'Recettes &amp;charges détail'!I105+'Recettes &amp;charges détail'!Q105+'Recettes &amp;charges détail'!Y105</f>
        <v>3.7625432014465334E-10</v>
      </c>
      <c r="J92" s="147"/>
      <c r="K92" s="147"/>
      <c r="L92" s="147"/>
      <c r="M92" s="147"/>
      <c r="N92" s="147"/>
      <c r="O92" s="147"/>
      <c r="P92" s="147"/>
      <c r="Q92" s="11">
        <v>732.31393208200041</v>
      </c>
      <c r="R92" s="11">
        <v>328.59663306499999</v>
      </c>
      <c r="S92" s="11">
        <v>377.98612385100006</v>
      </c>
      <c r="T92" s="11">
        <v>1438.8966889980004</v>
      </c>
      <c r="U92" s="11">
        <v>0</v>
      </c>
      <c r="V92" s="11" t="s">
        <v>72</v>
      </c>
      <c r="W92" s="11"/>
      <c r="X92" s="11">
        <v>1725.6165095109993</v>
      </c>
      <c r="Y92" s="11">
        <v>1436.581286636</v>
      </c>
      <c r="Z92" s="11">
        <v>871.72342945200023</v>
      </c>
      <c r="AA92" s="11">
        <v>4033.9212255989992</v>
      </c>
      <c r="AB92" s="11">
        <v>0</v>
      </c>
      <c r="AC92" s="11">
        <v>2952.2258732720138</v>
      </c>
      <c r="AD92" s="11">
        <v>-1081.6953523269854</v>
      </c>
    </row>
    <row r="93" spans="1:30" ht="21" customHeight="1" thickBot="1">
      <c r="A93" s="10" t="s">
        <v>42</v>
      </c>
      <c r="B93" s="11">
        <f>+'Recettes &amp;charges détail'!B106+'Recettes &amp;charges détail'!J106+'Recettes &amp;charges détail'!R106</f>
        <v>10429.176708083998</v>
      </c>
      <c r="C93" s="11">
        <f>+'Recettes &amp;charges détail'!C106+'Recettes &amp;charges détail'!K106+'Recettes &amp;charges détail'!S106</f>
        <v>3707.0999945429994</v>
      </c>
      <c r="D93" s="11">
        <f>+'Recettes &amp;charges détail'!D106+'Recettes &amp;charges détail'!L106+'Recettes &amp;charges détail'!T106</f>
        <v>2573.9172886000001</v>
      </c>
      <c r="E93" s="11">
        <f>+'Recettes &amp;charges détail'!E106+'Recettes &amp;charges détail'!M106+'Recettes &amp;charges détail'!U106</f>
        <v>2466.9566555329993</v>
      </c>
      <c r="F93" s="11">
        <f>+'Recettes &amp;charges détail'!F106+'Recettes &amp;charges détail'!N106+'Recettes &amp;charges détail'!V106</f>
        <v>19177.150646759997</v>
      </c>
      <c r="G93" s="11">
        <f>+'Recettes &amp;charges détail'!G106+'Recettes &amp;charges détail'!O106+'Recettes &amp;charges détail'!W106</f>
        <v>0</v>
      </c>
      <c r="H93" s="11">
        <f>+'Recettes &amp;charges détail'!H106+'Recettes &amp;charges détail'!P106+'Recettes &amp;charges détail'!X106</f>
        <v>19177.15064676664</v>
      </c>
      <c r="I93" s="11">
        <f>+'Recettes &amp;charges détail'!I106+'Recettes &amp;charges détail'!Q106+'Recettes &amp;charges détail'!Y106</f>
        <v>6.6421926021575925E-9</v>
      </c>
      <c r="J93" s="147"/>
      <c r="K93" s="147"/>
      <c r="L93" s="147"/>
      <c r="M93" s="147"/>
      <c r="N93" s="147"/>
      <c r="O93" s="147"/>
      <c r="P93" s="147"/>
      <c r="Q93" s="11">
        <v>818.42254679999974</v>
      </c>
      <c r="R93" s="11">
        <v>494.48117426300001</v>
      </c>
      <c r="S93" s="11">
        <v>422.30342384200003</v>
      </c>
      <c r="T93" s="11">
        <v>1735.2071449049997</v>
      </c>
      <c r="U93" s="11">
        <v>0</v>
      </c>
      <c r="V93" s="11" t="s">
        <v>72</v>
      </c>
      <c r="W93" s="11"/>
      <c r="X93" s="11">
        <v>3455.4364770840011</v>
      </c>
      <c r="Y93" s="11">
        <v>2314.0915518150005</v>
      </c>
      <c r="Z93" s="11">
        <v>1498.6737577089998</v>
      </c>
      <c r="AA93" s="11">
        <v>7268.2017866080014</v>
      </c>
      <c r="AB93" s="11">
        <v>0</v>
      </c>
      <c r="AC93" s="11">
        <v>4927.8414159132271</v>
      </c>
      <c r="AD93" s="11">
        <v>-2340.3603706947742</v>
      </c>
    </row>
    <row r="94" spans="1:30" ht="21" customHeight="1" thickBot="1">
      <c r="A94" s="10" t="s">
        <v>43</v>
      </c>
      <c r="B94" s="11">
        <f>+'Recettes &amp;charges détail'!B107+'Recettes &amp;charges détail'!J107+'Recettes &amp;charges détail'!R107</f>
        <v>7117.0623528609995</v>
      </c>
      <c r="C94" s="11">
        <f>+'Recettes &amp;charges détail'!C107+'Recettes &amp;charges détail'!K107+'Recettes &amp;charges détail'!S107</f>
        <v>3416.8660626290002</v>
      </c>
      <c r="D94" s="11">
        <f>+'Recettes &amp;charges détail'!D107+'Recettes &amp;charges détail'!L107+'Recettes &amp;charges détail'!T107</f>
        <v>2480.6211655509996</v>
      </c>
      <c r="E94" s="11">
        <f>+'Recettes &amp;charges détail'!E107+'Recettes &amp;charges détail'!M107+'Recettes &amp;charges détail'!U107</f>
        <v>1792.3673012660001</v>
      </c>
      <c r="F94" s="11">
        <f>+'Recettes &amp;charges détail'!F107+'Recettes &amp;charges détail'!N107+'Recettes &amp;charges détail'!V107</f>
        <v>14806.916882306999</v>
      </c>
      <c r="G94" s="11">
        <f>+'Recettes &amp;charges détail'!G107+'Recettes &amp;charges détail'!O107+'Recettes &amp;charges détail'!W107</f>
        <v>0</v>
      </c>
      <c r="H94" s="11">
        <f>+'Recettes &amp;charges détail'!H107+'Recettes &amp;charges détail'!P107+'Recettes &amp;charges détail'!X107</f>
        <v>14806.916882310734</v>
      </c>
      <c r="I94" s="11">
        <f>+'Recettes &amp;charges détail'!I107+'Recettes &amp;charges détail'!Q107+'Recettes &amp;charges détail'!Y107</f>
        <v>3.7346035242080686E-9</v>
      </c>
      <c r="J94" s="147"/>
      <c r="K94" s="147"/>
      <c r="L94" s="147"/>
      <c r="M94" s="147"/>
      <c r="N94" s="147"/>
      <c r="O94" s="147"/>
      <c r="P94" s="147"/>
      <c r="Q94" s="11">
        <v>727.3749185290003</v>
      </c>
      <c r="R94" s="11">
        <v>486.33150070500005</v>
      </c>
      <c r="S94" s="11">
        <v>314.98452062200005</v>
      </c>
      <c r="T94" s="11">
        <v>1528.6909398560006</v>
      </c>
      <c r="U94" s="11">
        <v>0</v>
      </c>
      <c r="V94" s="11" t="s">
        <v>72</v>
      </c>
      <c r="W94" s="11"/>
      <c r="X94" s="11">
        <v>2633.4799199480003</v>
      </c>
      <c r="Y94" s="11">
        <v>2356.5525837320001</v>
      </c>
      <c r="Z94" s="11">
        <v>984.94697264299998</v>
      </c>
      <c r="AA94" s="11">
        <v>5974.9794763230011</v>
      </c>
      <c r="AB94" s="11">
        <v>0</v>
      </c>
      <c r="AC94" s="11">
        <v>2850.4695470493539</v>
      </c>
      <c r="AD94" s="11">
        <v>-3124.5099292736472</v>
      </c>
    </row>
    <row r="95" spans="1:30" ht="21" customHeight="1" thickBot="1">
      <c r="A95" s="10" t="s">
        <v>44</v>
      </c>
      <c r="B95" s="11">
        <f>+'Recettes &amp;charges détail'!B108+'Recettes &amp;charges détail'!J108+'Recettes &amp;charges détail'!R108</f>
        <v>5419.8811389549992</v>
      </c>
      <c r="C95" s="11">
        <f>+'Recettes &amp;charges détail'!C108+'Recettes &amp;charges détail'!K108+'Recettes &amp;charges détail'!S108</f>
        <v>4271.3065613810004</v>
      </c>
      <c r="D95" s="11">
        <f>+'Recettes &amp;charges détail'!D108+'Recettes &amp;charges détail'!L108+'Recettes &amp;charges détail'!T108</f>
        <v>2263.9575763440002</v>
      </c>
      <c r="E95" s="11">
        <f>+'Recettes &amp;charges détail'!E108+'Recettes &amp;charges détail'!M108+'Recettes &amp;charges détail'!U108</f>
        <v>1581.6367833989998</v>
      </c>
      <c r="F95" s="11">
        <f>+'Recettes &amp;charges détail'!F108+'Recettes &amp;charges détail'!N108+'Recettes &amp;charges détail'!V108</f>
        <v>13536.782060079</v>
      </c>
      <c r="G95" s="11">
        <f>+'Recettes &amp;charges détail'!G108+'Recettes &amp;charges détail'!O108+'Recettes &amp;charges détail'!W108</f>
        <v>0</v>
      </c>
      <c r="H95" s="11">
        <f>+'Recettes &amp;charges détail'!H108+'Recettes &amp;charges détail'!P108+'Recettes &amp;charges détail'!X108</f>
        <v>13536.782060079986</v>
      </c>
      <c r="I95" s="11">
        <f>+'Recettes &amp;charges détail'!I108+'Recettes &amp;charges détail'!Q108+'Recettes &amp;charges détail'!Y108</f>
        <v>9.8906457424163823E-10</v>
      </c>
      <c r="J95" s="147"/>
      <c r="K95" s="147"/>
      <c r="L95" s="147"/>
      <c r="M95" s="147"/>
      <c r="N95" s="147"/>
      <c r="O95" s="147"/>
      <c r="P95" s="147"/>
      <c r="Q95" s="11">
        <v>1166.7144613850003</v>
      </c>
      <c r="R95" s="11">
        <v>695.72242645699998</v>
      </c>
      <c r="S95" s="11">
        <v>379.43422878500002</v>
      </c>
      <c r="T95" s="11">
        <v>2241.8711166270004</v>
      </c>
      <c r="U95" s="11">
        <v>0</v>
      </c>
      <c r="V95" s="11" t="s">
        <v>72</v>
      </c>
      <c r="W95" s="11"/>
      <c r="X95" s="11">
        <v>2271.4043421870006</v>
      </c>
      <c r="Y95" s="11">
        <v>2578.1445407539995</v>
      </c>
      <c r="Z95" s="11">
        <v>1269.5252118560002</v>
      </c>
      <c r="AA95" s="11">
        <v>6119.0740947970007</v>
      </c>
      <c r="AB95" s="11">
        <v>0</v>
      </c>
      <c r="AC95" s="11">
        <v>5633.9513362016869</v>
      </c>
      <c r="AD95" s="11">
        <v>-485.12275859531297</v>
      </c>
    </row>
    <row r="96" spans="1:30" ht="21" customHeight="1" thickBot="1">
      <c r="A96" s="10" t="s">
        <v>45</v>
      </c>
      <c r="B96" s="11">
        <f>+'Recettes &amp;charges détail'!B109+'Recettes &amp;charges détail'!J109+'Recettes &amp;charges détail'!R109</f>
        <v>4009.6438097700002</v>
      </c>
      <c r="C96" s="11">
        <f>+'Recettes &amp;charges détail'!C109+'Recettes &amp;charges détail'!K109+'Recettes &amp;charges détail'!S109</f>
        <v>2062.7849638319994</v>
      </c>
      <c r="D96" s="11">
        <f>+'Recettes &amp;charges détail'!D109+'Recettes &amp;charges détail'!L109+'Recettes &amp;charges détail'!T109</f>
        <v>777.64696975799995</v>
      </c>
      <c r="E96" s="11">
        <f>+'Recettes &amp;charges détail'!E109+'Recettes &amp;charges détail'!M109+'Recettes &amp;charges détail'!U109</f>
        <v>1100.3102801570001</v>
      </c>
      <c r="F96" s="11">
        <f>+'Recettes &amp;charges détail'!F109+'Recettes &amp;charges détail'!N109+'Recettes &amp;charges détail'!V109</f>
        <v>7950.3860235169996</v>
      </c>
      <c r="G96" s="11">
        <f>+'Recettes &amp;charges détail'!G109+'Recettes &amp;charges détail'!O109+'Recettes &amp;charges détail'!W109</f>
        <v>0</v>
      </c>
      <c r="H96" s="11">
        <f>+'Recettes &amp;charges détail'!H109+'Recettes &amp;charges détail'!P109+'Recettes &amp;charges détail'!X109</f>
        <v>7950.3860235182246</v>
      </c>
      <c r="I96" s="11">
        <f>+'Recettes &amp;charges détail'!I109+'Recettes &amp;charges détail'!Q109+'Recettes &amp;charges détail'!Y109</f>
        <v>1.2246891856193542E-9</v>
      </c>
      <c r="J96" s="147"/>
      <c r="K96" s="147"/>
      <c r="L96" s="147"/>
      <c r="M96" s="147"/>
      <c r="N96" s="147"/>
      <c r="O96" s="147"/>
      <c r="P96" s="147"/>
      <c r="Q96" s="11">
        <v>431.74891114500002</v>
      </c>
      <c r="R96" s="11">
        <v>188.68873781100004</v>
      </c>
      <c r="S96" s="11">
        <v>251.51440325999999</v>
      </c>
      <c r="T96" s="11">
        <v>871.9520522160002</v>
      </c>
      <c r="U96" s="11">
        <v>0</v>
      </c>
      <c r="V96" s="11" t="s">
        <v>72</v>
      </c>
      <c r="W96" s="11"/>
      <c r="X96" s="11">
        <v>1431.0285193579998</v>
      </c>
      <c r="Y96" s="11">
        <v>1050.957449732</v>
      </c>
      <c r="Z96" s="11">
        <v>948.94804602900001</v>
      </c>
      <c r="AA96" s="11">
        <v>3430.9340151189999</v>
      </c>
      <c r="AB96" s="11">
        <v>0</v>
      </c>
      <c r="AC96" s="11">
        <v>2914.9169633705392</v>
      </c>
      <c r="AD96" s="11">
        <v>-516.01705174846063</v>
      </c>
    </row>
    <row r="97" spans="1:30" ht="21" customHeight="1" thickBot="1">
      <c r="A97" s="10" t="s">
        <v>46</v>
      </c>
      <c r="B97" s="11">
        <f>+'Recettes &amp;charges détail'!B110+'Recettes &amp;charges détail'!J110+'Recettes &amp;charges détail'!R110</f>
        <v>10381.918483082007</v>
      </c>
      <c r="C97" s="11">
        <f>+'Recettes &amp;charges détail'!C110+'Recettes &amp;charges détail'!K110+'Recettes &amp;charges détail'!S110</f>
        <v>10214.989531160996</v>
      </c>
      <c r="D97" s="11">
        <f>+'Recettes &amp;charges détail'!D110+'Recettes &amp;charges détail'!L110+'Recettes &amp;charges détail'!T110</f>
        <v>7976.2148863879984</v>
      </c>
      <c r="E97" s="11">
        <f>+'Recettes &amp;charges détail'!E110+'Recettes &amp;charges détail'!M110+'Recettes &amp;charges détail'!U110</f>
        <v>6618.7146182239994</v>
      </c>
      <c r="F97" s="11">
        <f>+'Recettes &amp;charges détail'!F110+'Recettes &amp;charges détail'!N110+'Recettes &amp;charges détail'!V110</f>
        <v>35191.837518854998</v>
      </c>
      <c r="G97" s="11">
        <f>+'Recettes &amp;charges détail'!G110+'Recettes &amp;charges détail'!O110+'Recettes &amp;charges détail'!W110</f>
        <v>-937.14882623099982</v>
      </c>
      <c r="H97" s="11">
        <f>+'Recettes &amp;charges détail'!H110+'Recettes &amp;charges détail'!P110+'Recettes &amp;charges détail'!X110</f>
        <v>34254.688692630225</v>
      </c>
      <c r="I97" s="11">
        <f>+'Recettes &amp;charges détail'!I110+'Recettes &amp;charges détail'!Q110+'Recettes &amp;charges détail'!Y110</f>
        <v>6.2266481108963489E-9</v>
      </c>
      <c r="J97" s="147"/>
      <c r="K97" s="147"/>
      <c r="L97" s="147"/>
      <c r="M97" s="147"/>
      <c r="N97" s="147"/>
      <c r="O97" s="147"/>
      <c r="P97" s="147"/>
      <c r="Q97" s="11">
        <v>664.50421990900043</v>
      </c>
      <c r="R97" s="11">
        <v>497.42535695099997</v>
      </c>
      <c r="S97" s="11">
        <v>628.06250948000002</v>
      </c>
      <c r="T97" s="11">
        <v>1789.9920863400005</v>
      </c>
      <c r="U97" s="11">
        <v>0</v>
      </c>
      <c r="V97" s="11" t="s">
        <v>72</v>
      </c>
      <c r="W97" s="11"/>
      <c r="X97" s="11">
        <v>4165.1247869379995</v>
      </c>
      <c r="Y97" s="11">
        <v>5729.7611509719991</v>
      </c>
      <c r="Z97" s="11">
        <v>6028.4854034140008</v>
      </c>
      <c r="AA97" s="11">
        <v>15923.371341324002</v>
      </c>
      <c r="AB97" s="11">
        <v>937.14882623200106</v>
      </c>
      <c r="AC97" s="11">
        <v>17797.668993796789</v>
      </c>
      <c r="AD97" s="11">
        <v>937.14882624078552</v>
      </c>
    </row>
    <row r="98" spans="1:30" ht="21" customHeight="1" thickBot="1">
      <c r="A98" s="10" t="s">
        <v>47</v>
      </c>
      <c r="B98" s="11">
        <f>+'Recettes &amp;charges détail'!B111+'Recettes &amp;charges détail'!J111+'Recettes &amp;charges détail'!R111</f>
        <v>4628.1380633310018</v>
      </c>
      <c r="C98" s="11">
        <f>+'Recettes &amp;charges détail'!C111+'Recettes &amp;charges détail'!K111+'Recettes &amp;charges détail'!S111</f>
        <v>5565.5528434719954</v>
      </c>
      <c r="D98" s="11">
        <f>+'Recettes &amp;charges détail'!D111+'Recettes &amp;charges détail'!L111+'Recettes &amp;charges détail'!T111</f>
        <v>2786.0213041019997</v>
      </c>
      <c r="E98" s="11">
        <f>+'Recettes &amp;charges détail'!E111+'Recettes &amp;charges détail'!M111+'Recettes &amp;charges détail'!U111</f>
        <v>2375.9554242929999</v>
      </c>
      <c r="F98" s="11">
        <f>+'Recettes &amp;charges détail'!F111+'Recettes &amp;charges détail'!N111+'Recettes &amp;charges détail'!V111</f>
        <v>15355.667635197995</v>
      </c>
      <c r="G98" s="11">
        <f>+'Recettes &amp;charges détail'!G111+'Recettes &amp;charges détail'!O111+'Recettes &amp;charges détail'!W111</f>
        <v>0</v>
      </c>
      <c r="H98" s="11">
        <f>+'Recettes &amp;charges détail'!H111+'Recettes &amp;charges détail'!P111+'Recettes &amp;charges détail'!X111</f>
        <v>15355.667635204285</v>
      </c>
      <c r="I98" s="11">
        <f>+'Recettes &amp;charges détail'!I111+'Recettes &amp;charges détail'!Q111+'Recettes &amp;charges détail'!Y111</f>
        <v>6.2882900238037107E-9</v>
      </c>
      <c r="J98" s="147"/>
      <c r="K98" s="147"/>
      <c r="L98" s="147"/>
      <c r="M98" s="147"/>
      <c r="N98" s="147"/>
      <c r="O98" s="147"/>
      <c r="P98" s="147"/>
      <c r="Q98" s="11">
        <v>1204.6575449849997</v>
      </c>
      <c r="R98" s="11">
        <v>508.40247565100003</v>
      </c>
      <c r="S98" s="11">
        <v>548.79118254900004</v>
      </c>
      <c r="T98" s="11">
        <v>2261.8512031849996</v>
      </c>
      <c r="U98" s="11">
        <v>0</v>
      </c>
      <c r="V98" s="11" t="s">
        <v>72</v>
      </c>
      <c r="W98" s="11"/>
      <c r="X98" s="11">
        <v>3934.0430464800011</v>
      </c>
      <c r="Y98" s="11">
        <v>2844.6976821590001</v>
      </c>
      <c r="Z98" s="11">
        <v>2045.8371761829999</v>
      </c>
      <c r="AA98" s="11">
        <v>8824.5779048220011</v>
      </c>
      <c r="AB98" s="11">
        <v>0</v>
      </c>
      <c r="AC98" s="11">
        <v>3718.7433958909996</v>
      </c>
      <c r="AD98" s="11">
        <v>-5105.8345089310014</v>
      </c>
    </row>
    <row r="99" spans="1:30" ht="21" customHeight="1" thickBot="1">
      <c r="A99" s="10" t="s">
        <v>48</v>
      </c>
      <c r="B99" s="11">
        <f>+'Recettes &amp;charges détail'!B112+'Recettes &amp;charges détail'!J112+'Recettes &amp;charges détail'!R112</f>
        <v>3160.3275628159995</v>
      </c>
      <c r="C99" s="11">
        <f>+'Recettes &amp;charges détail'!C112+'Recettes &amp;charges détail'!K112+'Recettes &amp;charges détail'!S112</f>
        <v>2349.665539140999</v>
      </c>
      <c r="D99" s="11">
        <f>+'Recettes &amp;charges détail'!D112+'Recettes &amp;charges détail'!L112+'Recettes &amp;charges détail'!T112</f>
        <v>1749.695629049</v>
      </c>
      <c r="E99" s="11">
        <f>+'Recettes &amp;charges détail'!E112+'Recettes &amp;charges détail'!M112+'Recettes &amp;charges détail'!U112</f>
        <v>1144.9062199510001</v>
      </c>
      <c r="F99" s="11">
        <f>+'Recettes &amp;charges détail'!F112+'Recettes &amp;charges détail'!N112+'Recettes &amp;charges détail'!V112</f>
        <v>8404.5949509569982</v>
      </c>
      <c r="G99" s="11">
        <f>+'Recettes &amp;charges détail'!G112+'Recettes &amp;charges détail'!O112+'Recettes &amp;charges détail'!W112</f>
        <v>0</v>
      </c>
      <c r="H99" s="11">
        <f>+'Recettes &amp;charges détail'!H112+'Recettes &amp;charges détail'!P112+'Recettes &amp;charges détail'!X112</f>
        <v>8404.5949509595775</v>
      </c>
      <c r="I99" s="11">
        <f>+'Recettes &amp;charges détail'!I112+'Recettes &amp;charges détail'!Q112+'Recettes &amp;charges détail'!Y112</f>
        <v>2.5779008865356443E-9</v>
      </c>
      <c r="J99" s="147"/>
      <c r="K99" s="147"/>
      <c r="L99" s="147"/>
      <c r="M99" s="147"/>
      <c r="N99" s="147"/>
      <c r="O99" s="147"/>
      <c r="P99" s="147"/>
      <c r="Q99" s="11">
        <v>355.66334384800012</v>
      </c>
      <c r="R99" s="11">
        <v>174.878615962</v>
      </c>
      <c r="S99" s="11">
        <v>106.844173263</v>
      </c>
      <c r="T99" s="11">
        <v>637.38613307300011</v>
      </c>
      <c r="U99" s="11">
        <v>0</v>
      </c>
      <c r="V99" s="11" t="s">
        <v>72</v>
      </c>
      <c r="W99" s="11"/>
      <c r="X99" s="11">
        <v>2240.8981341170006</v>
      </c>
      <c r="Y99" s="11">
        <v>1944.411363554</v>
      </c>
      <c r="Z99" s="11">
        <v>793.53596805600012</v>
      </c>
      <c r="AA99" s="11">
        <v>4978.8454657270004</v>
      </c>
      <c r="AB99" s="11">
        <v>0</v>
      </c>
      <c r="AC99" s="11">
        <v>2123.5997903690004</v>
      </c>
      <c r="AD99" s="11">
        <v>-2855.2456753580004</v>
      </c>
    </row>
    <row r="100" spans="1:30" ht="21" customHeight="1" thickBot="1">
      <c r="A100" s="10" t="s">
        <v>49</v>
      </c>
      <c r="B100" s="11">
        <f>+'Recettes &amp;charges détail'!B113+'Recettes &amp;charges détail'!J113+'Recettes &amp;charges détail'!R113</f>
        <v>622.86661810299984</v>
      </c>
      <c r="C100" s="11">
        <f>+'Recettes &amp;charges détail'!C113+'Recettes &amp;charges détail'!K113+'Recettes &amp;charges détail'!S113</f>
        <v>668.64872573500008</v>
      </c>
      <c r="D100" s="11">
        <f>+'Recettes &amp;charges détail'!D113+'Recettes &amp;charges détail'!L113+'Recettes &amp;charges détail'!T113</f>
        <v>436.37747577800002</v>
      </c>
      <c r="E100" s="11">
        <f>+'Recettes &amp;charges détail'!E113+'Recettes &amp;charges détail'!M113+'Recettes &amp;charges détail'!U113</f>
        <v>259.33899077599995</v>
      </c>
      <c r="F100" s="11">
        <f>+'Recettes &amp;charges détail'!F113+'Recettes &amp;charges détail'!N113+'Recettes &amp;charges détail'!V113</f>
        <v>1987.2318103919997</v>
      </c>
      <c r="G100" s="11">
        <f>+'Recettes &amp;charges détail'!G113+'Recettes &amp;charges détail'!O113+'Recettes &amp;charges détail'!W113</f>
        <v>0</v>
      </c>
      <c r="H100" s="11">
        <f>+'Recettes &amp;charges détail'!H113+'Recettes &amp;charges détail'!P113+'Recettes &amp;charges détail'!X113</f>
        <v>1987.2318103928474</v>
      </c>
      <c r="I100" s="11">
        <f>+'Recettes &amp;charges détail'!I113+'Recettes &amp;charges détail'!Q113+'Recettes &amp;charges détail'!Y113</f>
        <v>8.4750354290008548E-10</v>
      </c>
      <c r="J100" s="147"/>
      <c r="K100" s="147"/>
      <c r="L100" s="147"/>
      <c r="M100" s="147"/>
      <c r="N100" s="147"/>
      <c r="O100" s="147"/>
      <c r="P100" s="147"/>
      <c r="Q100" s="11">
        <v>245.81854670399997</v>
      </c>
      <c r="R100" s="11">
        <v>90.855739849999992</v>
      </c>
      <c r="S100" s="11">
        <v>46.555173427</v>
      </c>
      <c r="T100" s="11">
        <v>383.22945998099999</v>
      </c>
      <c r="U100" s="11">
        <v>0</v>
      </c>
      <c r="V100" s="11" t="s">
        <v>72</v>
      </c>
      <c r="W100" s="11"/>
      <c r="X100" s="11">
        <v>210.5188233830001</v>
      </c>
      <c r="Y100" s="11">
        <v>254.04698980400008</v>
      </c>
      <c r="Z100" s="11">
        <v>114.14805054</v>
      </c>
      <c r="AA100" s="11">
        <v>578.71386372700022</v>
      </c>
      <c r="AB100" s="11">
        <v>0</v>
      </c>
      <c r="AC100" s="11">
        <v>258.3707803190091</v>
      </c>
      <c r="AD100" s="11">
        <v>-320.34308340799112</v>
      </c>
    </row>
    <row r="101" spans="1:30" ht="21" customHeight="1" thickBot="1">
      <c r="A101" s="10" t="s">
        <v>50</v>
      </c>
      <c r="B101" s="11">
        <f>+'Recettes &amp;charges détail'!B114+'Recettes &amp;charges détail'!J114+'Recettes &amp;charges détail'!R114</f>
        <v>971.44356150499993</v>
      </c>
      <c r="C101" s="11">
        <f>+'Recettes &amp;charges détail'!C114+'Recettes &amp;charges détail'!K114+'Recettes &amp;charges détail'!S114</f>
        <v>1864.4357093360004</v>
      </c>
      <c r="D101" s="11">
        <f>+'Recettes &amp;charges détail'!D114+'Recettes &amp;charges détail'!L114+'Recettes &amp;charges détail'!T114</f>
        <v>445.55701843399999</v>
      </c>
      <c r="E101" s="11">
        <f>+'Recettes &amp;charges détail'!E114+'Recettes &amp;charges détail'!M114+'Recettes &amp;charges détail'!U114</f>
        <v>496.64715200400002</v>
      </c>
      <c r="F101" s="11">
        <f>+'Recettes &amp;charges détail'!F114+'Recettes &amp;charges détail'!N114+'Recettes &amp;charges détail'!V114</f>
        <v>3778.083441279</v>
      </c>
      <c r="G101" s="11">
        <f>+'Recettes &amp;charges détail'!G114+'Recettes &amp;charges détail'!O114+'Recettes &amp;charges détail'!W114</f>
        <v>0</v>
      </c>
      <c r="H101" s="11">
        <f>+'Recettes &amp;charges détail'!H114+'Recettes &amp;charges détail'!P114+'Recettes &amp;charges détail'!X114</f>
        <v>3778.0834412757381</v>
      </c>
      <c r="I101" s="11">
        <f>+'Recettes &amp;charges détail'!I114+'Recettes &amp;charges détail'!Q114+'Recettes &amp;charges détail'!Y114</f>
        <v>-3.2624229788780213E-9</v>
      </c>
      <c r="J101" s="147"/>
      <c r="K101" s="147"/>
      <c r="L101" s="147"/>
      <c r="M101" s="147"/>
      <c r="N101" s="147"/>
      <c r="O101" s="147"/>
      <c r="P101" s="147"/>
      <c r="Q101" s="11">
        <v>334.31505356100001</v>
      </c>
      <c r="R101" s="11">
        <v>147.11509314599999</v>
      </c>
      <c r="S101" s="11">
        <v>89.073956846999991</v>
      </c>
      <c r="T101" s="11">
        <v>570.50410355400004</v>
      </c>
      <c r="U101" s="11">
        <v>0</v>
      </c>
      <c r="V101" s="11" t="s">
        <v>72</v>
      </c>
      <c r="W101" s="11"/>
      <c r="X101" s="11">
        <v>878.20686126200007</v>
      </c>
      <c r="Y101" s="11">
        <v>724.18057395200015</v>
      </c>
      <c r="Z101" s="11">
        <v>313.44460066300002</v>
      </c>
      <c r="AA101" s="11">
        <v>1915.8320358770002</v>
      </c>
      <c r="AB101" s="11">
        <v>0</v>
      </c>
      <c r="AC101" s="11">
        <v>831.32213075002585</v>
      </c>
      <c r="AD101" s="11">
        <v>-1084.5099051269742</v>
      </c>
    </row>
    <row r="102" spans="1:30" ht="21" customHeight="1" thickBot="1">
      <c r="A102" s="10" t="s">
        <v>51</v>
      </c>
      <c r="B102" s="11">
        <f>+'Recettes &amp;charges détail'!B115+'Recettes &amp;charges détail'!J115+'Recettes &amp;charges détail'!R115</f>
        <v>2415.2066296509997</v>
      </c>
      <c r="C102" s="11">
        <f>+'Recettes &amp;charges détail'!C115+'Recettes &amp;charges détail'!K115+'Recettes &amp;charges détail'!S115</f>
        <v>4365.9242791770021</v>
      </c>
      <c r="D102" s="11">
        <f>+'Recettes &amp;charges détail'!D115+'Recettes &amp;charges détail'!L115+'Recettes &amp;charges détail'!T115</f>
        <v>2435.1987465539996</v>
      </c>
      <c r="E102" s="11">
        <f>+'Recettes &amp;charges détail'!E115+'Recettes &amp;charges détail'!M115+'Recettes &amp;charges détail'!U115</f>
        <v>1440.2295500719999</v>
      </c>
      <c r="F102" s="11">
        <f>+'Recettes &amp;charges détail'!F115+'Recettes &amp;charges détail'!N115+'Recettes &amp;charges détail'!V115</f>
        <v>10656.559205453999</v>
      </c>
      <c r="G102" s="11">
        <f>+'Recettes &amp;charges détail'!G115+'Recettes &amp;charges détail'!O115+'Recettes &amp;charges détail'!W115</f>
        <v>0</v>
      </c>
      <c r="H102" s="11">
        <f>+'Recettes &amp;charges détail'!H115+'Recettes &amp;charges détail'!P115+'Recettes &amp;charges détail'!X115</f>
        <v>10656.559205451216</v>
      </c>
      <c r="I102" s="11">
        <f>+'Recettes &amp;charges détail'!I115+'Recettes &amp;charges détail'!Q115+'Recettes &amp;charges détail'!Y115</f>
        <v>-2.784654498100281E-9</v>
      </c>
      <c r="J102" s="147"/>
      <c r="K102" s="147"/>
      <c r="L102" s="147"/>
      <c r="M102" s="147"/>
      <c r="N102" s="147"/>
      <c r="O102" s="147"/>
      <c r="P102" s="147"/>
      <c r="Q102" s="11">
        <v>475.57743471299995</v>
      </c>
      <c r="R102" s="11">
        <v>264.76904870699997</v>
      </c>
      <c r="S102" s="11">
        <v>145.65709036899997</v>
      </c>
      <c r="T102" s="11">
        <v>886.00357378899992</v>
      </c>
      <c r="U102" s="11">
        <v>0</v>
      </c>
      <c r="V102" s="11" t="s">
        <v>72</v>
      </c>
      <c r="W102" s="11"/>
      <c r="X102" s="11">
        <v>2888.9628894579996</v>
      </c>
      <c r="Y102" s="11">
        <v>2147.511852995</v>
      </c>
      <c r="Z102" s="11">
        <v>1146.4446539970002</v>
      </c>
      <c r="AA102" s="11">
        <v>6182.91939645</v>
      </c>
      <c r="AB102" s="11">
        <v>0</v>
      </c>
      <c r="AC102" s="11">
        <v>2448.6080909678881</v>
      </c>
      <c r="AD102" s="11">
        <v>-3734.3113054821119</v>
      </c>
    </row>
    <row r="103" spans="1:30" ht="21" customHeight="1" thickBot="1">
      <c r="A103" s="10" t="s">
        <v>52</v>
      </c>
      <c r="B103" s="11">
        <f>+'Recettes &amp;charges détail'!B116+'Recettes &amp;charges détail'!J116+'Recettes &amp;charges détail'!R116</f>
        <v>3419.1356337940001</v>
      </c>
      <c r="C103" s="11">
        <f>+'Recettes &amp;charges détail'!C116+'Recettes &amp;charges détail'!K116+'Recettes &amp;charges détail'!S116</f>
        <v>5726.6252077559993</v>
      </c>
      <c r="D103" s="11">
        <f>+'Recettes &amp;charges détail'!D116+'Recettes &amp;charges détail'!L116+'Recettes &amp;charges détail'!T116</f>
        <v>2312.2275886259999</v>
      </c>
      <c r="E103" s="11">
        <f>+'Recettes &amp;charges détail'!E116+'Recettes &amp;charges détail'!M116+'Recettes &amp;charges détail'!U116</f>
        <v>1863.9661011510002</v>
      </c>
      <c r="F103" s="11">
        <f>+'Recettes &amp;charges détail'!F116+'Recettes &amp;charges détail'!N116+'Recettes &amp;charges détail'!V116</f>
        <v>13321.954531326999</v>
      </c>
      <c r="G103" s="11">
        <f>+'Recettes &amp;charges détail'!G116+'Recettes &amp;charges détail'!O116+'Recettes &amp;charges détail'!W116</f>
        <v>0</v>
      </c>
      <c r="H103" s="11">
        <f>+'Recettes &amp;charges détail'!H116+'Recettes &amp;charges détail'!P116+'Recettes &amp;charges détail'!X116</f>
        <v>13321.954531332076</v>
      </c>
      <c r="I103" s="11">
        <f>+'Recettes &amp;charges détail'!I116+'Recettes &amp;charges détail'!Q116+'Recettes &amp;charges détail'!Y116</f>
        <v>5.0738453865051273E-9</v>
      </c>
      <c r="J103" s="147"/>
      <c r="K103" s="147"/>
      <c r="L103" s="147"/>
      <c r="M103" s="147"/>
      <c r="N103" s="147"/>
      <c r="O103" s="147"/>
      <c r="P103" s="147"/>
      <c r="Q103" s="11">
        <v>1728.9328018870006</v>
      </c>
      <c r="R103" s="11">
        <v>420.70264916599996</v>
      </c>
      <c r="S103" s="11">
        <v>391.67460638299997</v>
      </c>
      <c r="T103" s="11">
        <v>2541.3100574360005</v>
      </c>
      <c r="U103" s="11">
        <v>0</v>
      </c>
      <c r="V103" s="11" t="s">
        <v>72</v>
      </c>
      <c r="W103" s="11"/>
      <c r="X103" s="11">
        <v>3234.2856064020007</v>
      </c>
      <c r="Y103" s="11">
        <v>1847.203082492</v>
      </c>
      <c r="Z103" s="11">
        <v>1303.0795861180002</v>
      </c>
      <c r="AA103" s="11">
        <v>6384.5682750120013</v>
      </c>
      <c r="AB103" s="11">
        <v>0</v>
      </c>
      <c r="AC103" s="11">
        <v>2642.4598845800474</v>
      </c>
      <c r="AD103" s="11">
        <v>-3742.1083904319539</v>
      </c>
    </row>
    <row r="104" spans="1:30" ht="21" customHeight="1" thickBot="1">
      <c r="A104" s="10" t="s">
        <v>53</v>
      </c>
      <c r="B104" s="11">
        <f>+'Recettes &amp;charges détail'!B117+'Recettes &amp;charges détail'!J117+'Recettes &amp;charges détail'!R117</f>
        <v>24569.393263203001</v>
      </c>
      <c r="C104" s="11">
        <f>+'Recettes &amp;charges détail'!C117+'Recettes &amp;charges détail'!K117+'Recettes &amp;charges détail'!S117</f>
        <v>151797.15792131901</v>
      </c>
      <c r="D104" s="11">
        <f>+'Recettes &amp;charges détail'!D117+'Recettes &amp;charges détail'!L117+'Recettes &amp;charges détail'!T117</f>
        <v>33534.910070129001</v>
      </c>
      <c r="E104" s="11">
        <f>+'Recettes &amp;charges détail'!E117+'Recettes &amp;charges détail'!M117+'Recettes &amp;charges détail'!U117</f>
        <v>28999.632734226001</v>
      </c>
      <c r="F104" s="11">
        <f>+'Recettes &amp;charges détail'!F117+'Recettes &amp;charges détail'!N117+'Recettes &amp;charges détail'!V117</f>
        <v>238901.09398887702</v>
      </c>
      <c r="G104" s="11">
        <f>+'Recettes &amp;charges détail'!G117+'Recettes &amp;charges détail'!O117+'Recettes &amp;charges détail'!W117</f>
        <v>0</v>
      </c>
      <c r="H104" s="11">
        <f>+'Recettes &amp;charges détail'!H117+'Recettes &amp;charges détail'!P117+'Recettes &amp;charges détail'!X117</f>
        <v>238901.09398888241</v>
      </c>
      <c r="I104" s="11">
        <f>+'Recettes &amp;charges détail'!I117+'Recettes &amp;charges détail'!Q117+'Recettes &amp;charges détail'!Y117</f>
        <v>5.3942203521728514E-9</v>
      </c>
      <c r="J104" s="147"/>
      <c r="K104" s="147"/>
      <c r="L104" s="147"/>
      <c r="M104" s="147"/>
      <c r="N104" s="147"/>
      <c r="O104" s="147"/>
      <c r="P104" s="147"/>
      <c r="Q104" s="11">
        <v>12635.968895017004</v>
      </c>
      <c r="R104" s="11">
        <v>4215.2012054639999</v>
      </c>
      <c r="S104" s="11">
        <v>2815.0350797229999</v>
      </c>
      <c r="T104" s="11">
        <v>19666.205180204004</v>
      </c>
      <c r="U104" s="11">
        <v>0</v>
      </c>
      <c r="V104" s="11" t="s">
        <v>72</v>
      </c>
      <c r="W104" s="11"/>
      <c r="X104" s="11">
        <v>36560.373136834976</v>
      </c>
      <c r="Y104" s="11">
        <v>15380.494671046998</v>
      </c>
      <c r="Z104" s="11">
        <v>9780.3721545539993</v>
      </c>
      <c r="AA104" s="11">
        <v>61721.239962435975</v>
      </c>
      <c r="AB104" s="11">
        <v>0</v>
      </c>
      <c r="AC104" s="11">
        <v>19695.372239468416</v>
      </c>
      <c r="AD104" s="11">
        <v>-42025.867722967567</v>
      </c>
    </row>
    <row r="105" spans="1:30" ht="21" customHeight="1" thickBot="1">
      <c r="A105" s="10" t="s">
        <v>54</v>
      </c>
      <c r="B105" s="11">
        <f>+'Recettes &amp;charges détail'!B118+'Recettes &amp;charges détail'!J118+'Recettes &amp;charges détail'!R118</f>
        <v>802.37234282100007</v>
      </c>
      <c r="C105" s="11">
        <f>+'Recettes &amp;charges détail'!C118+'Recettes &amp;charges détail'!K118+'Recettes &amp;charges détail'!S118</f>
        <v>1384.7122972370005</v>
      </c>
      <c r="D105" s="11">
        <f>+'Recettes &amp;charges détail'!D118+'Recettes &amp;charges détail'!L118+'Recettes &amp;charges détail'!T118</f>
        <v>1080.1593854960001</v>
      </c>
      <c r="E105" s="11">
        <f>+'Recettes &amp;charges détail'!E118+'Recettes &amp;charges détail'!M118+'Recettes &amp;charges détail'!U118</f>
        <v>563.78101779299993</v>
      </c>
      <c r="F105" s="11">
        <f>+'Recettes &amp;charges détail'!F118+'Recettes &amp;charges détail'!N118+'Recettes &amp;charges détail'!V118</f>
        <v>3831.0250433470005</v>
      </c>
      <c r="G105" s="11">
        <f>+'Recettes &amp;charges détail'!G118+'Recettes &amp;charges détail'!O118+'Recettes &amp;charges détail'!W118</f>
        <v>0</v>
      </c>
      <c r="H105" s="11">
        <f>+'Recettes &amp;charges détail'!H118+'Recettes &amp;charges détail'!P118+'Recettes &amp;charges détail'!X118</f>
        <v>3831.0250433460305</v>
      </c>
      <c r="I105" s="11">
        <f>+'Recettes &amp;charges détail'!I118+'Recettes &amp;charges détail'!Q118+'Recettes &amp;charges détail'!Y118</f>
        <v>-9.6950680017471307E-10</v>
      </c>
      <c r="J105" s="147"/>
      <c r="K105" s="147"/>
      <c r="L105" s="147"/>
      <c r="M105" s="147"/>
      <c r="N105" s="147"/>
      <c r="O105" s="147"/>
      <c r="P105" s="147"/>
      <c r="Q105" s="11">
        <v>160.95290957100008</v>
      </c>
      <c r="R105" s="11">
        <v>107.07928920200001</v>
      </c>
      <c r="S105" s="11">
        <v>69.817569191999993</v>
      </c>
      <c r="T105" s="11">
        <v>337.84976796500013</v>
      </c>
      <c r="U105" s="11">
        <v>0</v>
      </c>
      <c r="V105" s="11" t="s">
        <v>72</v>
      </c>
      <c r="W105" s="11"/>
      <c r="X105" s="11">
        <v>742.09676880699999</v>
      </c>
      <c r="Y105" s="11">
        <v>850.66770654099992</v>
      </c>
      <c r="Z105" s="11">
        <v>487.62030811199998</v>
      </c>
      <c r="AA105" s="11">
        <v>2080.3847834600001</v>
      </c>
      <c r="AB105" s="11">
        <v>0</v>
      </c>
      <c r="AC105" s="11">
        <v>780.91541676263932</v>
      </c>
      <c r="AD105" s="11">
        <v>-1299.4693666973608</v>
      </c>
    </row>
    <row r="106" spans="1:30" ht="21" customHeight="1" thickBot="1">
      <c r="A106" s="10" t="s">
        <v>55</v>
      </c>
      <c r="B106" s="11">
        <f>+'Recettes &amp;charges détail'!B119+'Recettes &amp;charges détail'!J119+'Recettes &amp;charges détail'!R119</f>
        <v>2208.9942022939995</v>
      </c>
      <c r="C106" s="11">
        <f>+'Recettes &amp;charges détail'!C119+'Recettes &amp;charges détail'!K119+'Recettes &amp;charges détail'!S119</f>
        <v>2096.4141637769999</v>
      </c>
      <c r="D106" s="11">
        <f>+'Recettes &amp;charges détail'!D119+'Recettes &amp;charges détail'!L119+'Recettes &amp;charges détail'!T119</f>
        <v>1110.4990155329999</v>
      </c>
      <c r="E106" s="11">
        <f>+'Recettes &amp;charges détail'!E119+'Recettes &amp;charges détail'!M119+'Recettes &amp;charges détail'!U119</f>
        <v>860.22762047699985</v>
      </c>
      <c r="F106" s="11">
        <f>+'Recettes &amp;charges détail'!F119+'Recettes &amp;charges détail'!N119+'Recettes &amp;charges détail'!V119</f>
        <v>6276.1350020809987</v>
      </c>
      <c r="G106" s="11">
        <f>+'Recettes &amp;charges détail'!G119+'Recettes &amp;charges détail'!O119+'Recettes &amp;charges détail'!W119</f>
        <v>0</v>
      </c>
      <c r="H106" s="11">
        <f>+'Recettes &amp;charges détail'!H119+'Recettes &amp;charges détail'!P119+'Recettes &amp;charges détail'!X119</f>
        <v>6276.1350020808031</v>
      </c>
      <c r="I106" s="11">
        <f>+'Recettes &amp;charges détail'!I119+'Recettes &amp;charges détail'!Q119+'Recettes &amp;charges détail'!Y119</f>
        <v>-1.9744038581848144E-10</v>
      </c>
      <c r="J106" s="147"/>
      <c r="K106" s="147"/>
      <c r="L106" s="147"/>
      <c r="M106" s="147"/>
      <c r="N106" s="147"/>
      <c r="O106" s="147"/>
      <c r="P106" s="147"/>
      <c r="Q106" s="11">
        <v>443.08716156300011</v>
      </c>
      <c r="R106" s="11">
        <v>267.58665335100005</v>
      </c>
      <c r="S106" s="11">
        <v>188.18108979499999</v>
      </c>
      <c r="T106" s="11">
        <v>898.85490470900015</v>
      </c>
      <c r="U106" s="11">
        <v>0</v>
      </c>
      <c r="V106" s="11" t="s">
        <v>72</v>
      </c>
      <c r="W106" s="11"/>
      <c r="X106" s="11">
        <v>1344.7868216710006</v>
      </c>
      <c r="Y106" s="11">
        <v>969.66584401099988</v>
      </c>
      <c r="Z106" s="11">
        <v>623.96083435599996</v>
      </c>
      <c r="AA106" s="11">
        <v>2938.4135000380002</v>
      </c>
      <c r="AB106" s="11">
        <v>0</v>
      </c>
      <c r="AC106" s="11">
        <v>1497.3355910243065</v>
      </c>
      <c r="AD106" s="11">
        <v>-1441.0779090136937</v>
      </c>
    </row>
    <row r="107" spans="1:30" ht="21" customHeight="1" thickBot="1">
      <c r="A107" s="10" t="s">
        <v>56</v>
      </c>
      <c r="B107" s="11">
        <f>+'Recettes &amp;charges détail'!B120+'Recettes &amp;charges détail'!J120+'Recettes &amp;charges détail'!R120</f>
        <v>1436.594257796</v>
      </c>
      <c r="C107" s="11">
        <f>+'Recettes &amp;charges détail'!C120+'Recettes &amp;charges détail'!K120+'Recettes &amp;charges détail'!S120</f>
        <v>2025.1372941179998</v>
      </c>
      <c r="D107" s="11">
        <f>+'Recettes &amp;charges détail'!D120+'Recettes &amp;charges détail'!L120+'Recettes &amp;charges détail'!T120</f>
        <v>1055.0115171099999</v>
      </c>
      <c r="E107" s="11">
        <f>+'Recettes &amp;charges détail'!E120+'Recettes &amp;charges détail'!M120+'Recettes &amp;charges détail'!U120</f>
        <v>705.82110415600005</v>
      </c>
      <c r="F107" s="11">
        <f>+'Recettes &amp;charges détail'!F120+'Recettes &amp;charges détail'!N120+'Recettes &amp;charges détail'!V120</f>
        <v>5222.5641731799997</v>
      </c>
      <c r="G107" s="11">
        <f>+'Recettes &amp;charges détail'!G120+'Recettes &amp;charges détail'!O120+'Recettes &amp;charges détail'!W120</f>
        <v>0</v>
      </c>
      <c r="H107" s="11">
        <f>+'Recettes &amp;charges détail'!H120+'Recettes &amp;charges détail'!P120+'Recettes &amp;charges détail'!X120</f>
        <v>5222.5641731836122</v>
      </c>
      <c r="I107" s="11">
        <f>+'Recettes &amp;charges détail'!I120+'Recettes &amp;charges détail'!Q120+'Recettes &amp;charges détail'!Y120</f>
        <v>3.6116689443588258E-9</v>
      </c>
      <c r="J107" s="147"/>
      <c r="K107" s="147"/>
      <c r="L107" s="147"/>
      <c r="M107" s="147"/>
      <c r="N107" s="147"/>
      <c r="O107" s="147"/>
      <c r="P107" s="147"/>
      <c r="Q107" s="11">
        <v>507.77077580900016</v>
      </c>
      <c r="R107" s="11">
        <v>166.741166908</v>
      </c>
      <c r="S107" s="11">
        <v>113.09110841</v>
      </c>
      <c r="T107" s="11">
        <v>787.60305112700019</v>
      </c>
      <c r="U107" s="11">
        <v>0</v>
      </c>
      <c r="V107" s="11" t="s">
        <v>72</v>
      </c>
      <c r="W107" s="11"/>
      <c r="X107" s="11">
        <v>1214.8135426340007</v>
      </c>
      <c r="Y107" s="11">
        <v>924.57295538700009</v>
      </c>
      <c r="Z107" s="11">
        <v>539.20758379500001</v>
      </c>
      <c r="AA107" s="11">
        <v>2678.5940818160007</v>
      </c>
      <c r="AB107" s="11">
        <v>0</v>
      </c>
      <c r="AC107" s="11">
        <v>1204.9595809970708</v>
      </c>
      <c r="AD107" s="11">
        <v>-1473.6345008189301</v>
      </c>
    </row>
    <row r="108" spans="1:30" ht="21" customHeight="1" thickBot="1">
      <c r="A108" s="10" t="s">
        <v>57</v>
      </c>
      <c r="B108" s="11">
        <f>+'Recettes &amp;charges détail'!B121+'Recettes &amp;charges détail'!J121+'Recettes &amp;charges détail'!R121</f>
        <v>3293.9230093470001</v>
      </c>
      <c r="C108" s="11">
        <f>+'Recettes &amp;charges détail'!C121+'Recettes &amp;charges détail'!K121+'Recettes &amp;charges détail'!S121</f>
        <v>4327.2224565300012</v>
      </c>
      <c r="D108" s="11">
        <f>+'Recettes &amp;charges détail'!D121+'Recettes &amp;charges détail'!L121+'Recettes &amp;charges détail'!T121</f>
        <v>1474.2217436880001</v>
      </c>
      <c r="E108" s="11">
        <f>+'Recettes &amp;charges détail'!E121+'Recettes &amp;charges détail'!M121+'Recettes &amp;charges détail'!U121</f>
        <v>1243.4344250109998</v>
      </c>
      <c r="F108" s="11">
        <f>+'Recettes &amp;charges détail'!F121+'Recettes &amp;charges détail'!N121+'Recettes &amp;charges détail'!V121</f>
        <v>10338.801634576002</v>
      </c>
      <c r="G108" s="11">
        <f>+'Recettes &amp;charges détail'!G121+'Recettes &amp;charges détail'!O121+'Recettes &amp;charges détail'!W121</f>
        <v>0</v>
      </c>
      <c r="H108" s="11">
        <f>+'Recettes &amp;charges détail'!H121+'Recettes &amp;charges détail'!P121+'Recettes &amp;charges détail'!X121</f>
        <v>10338.801634572905</v>
      </c>
      <c r="I108" s="11">
        <f>+'Recettes &amp;charges détail'!I121+'Recettes &amp;charges détail'!Q121+'Recettes &amp;charges détail'!Y121</f>
        <v>-3.0986157071311026E-9</v>
      </c>
      <c r="J108" s="147"/>
      <c r="K108" s="147"/>
      <c r="L108" s="147"/>
      <c r="M108" s="147"/>
      <c r="N108" s="147"/>
      <c r="O108" s="147"/>
      <c r="P108" s="147"/>
      <c r="Q108" s="11">
        <v>1282.1911543050001</v>
      </c>
      <c r="R108" s="11">
        <v>333.58629866899997</v>
      </c>
      <c r="S108" s="11">
        <v>254.81815673200003</v>
      </c>
      <c r="T108" s="11">
        <v>1870.595609706</v>
      </c>
      <c r="U108" s="11">
        <v>0</v>
      </c>
      <c r="V108" s="11" t="s">
        <v>72</v>
      </c>
      <c r="W108" s="11"/>
      <c r="X108" s="11">
        <v>2227.7012790499998</v>
      </c>
      <c r="Y108" s="11">
        <v>982.04832515700002</v>
      </c>
      <c r="Z108" s="11">
        <v>683.645099114</v>
      </c>
      <c r="AA108" s="11">
        <v>3893.3947033210002</v>
      </c>
      <c r="AB108" s="11">
        <v>0</v>
      </c>
      <c r="AC108" s="11">
        <v>2070.0959169665985</v>
      </c>
      <c r="AD108" s="11">
        <v>-1823.298786354402</v>
      </c>
    </row>
    <row r="109" spans="1:30" ht="21" customHeight="1" thickBot="1">
      <c r="A109" s="10" t="s">
        <v>58</v>
      </c>
      <c r="B109" s="11">
        <f>+'Recettes &amp;charges détail'!B122+'Recettes &amp;charges détail'!J122+'Recettes &amp;charges détail'!R122</f>
        <v>361.78182050099997</v>
      </c>
      <c r="C109" s="11">
        <f>+'Recettes &amp;charges détail'!C122+'Recettes &amp;charges détail'!K122+'Recettes &amp;charges détail'!S122</f>
        <v>702.69257744000004</v>
      </c>
      <c r="D109" s="11">
        <f>+'Recettes &amp;charges détail'!D122+'Recettes &amp;charges détail'!L122+'Recettes &amp;charges détail'!T122</f>
        <v>296.91572910899998</v>
      </c>
      <c r="E109" s="11">
        <f>+'Recettes &amp;charges détail'!E122+'Recettes &amp;charges détail'!M122+'Recettes &amp;charges détail'!U122</f>
        <v>203.772385907</v>
      </c>
      <c r="F109" s="11">
        <f>+'Recettes &amp;charges détail'!F122+'Recettes &amp;charges détail'!N122+'Recettes &amp;charges détail'!V122</f>
        <v>1565.162512957</v>
      </c>
      <c r="G109" s="11">
        <f>+'Recettes &amp;charges détail'!G122+'Recettes &amp;charges détail'!O122+'Recettes &amp;charges détail'!W122</f>
        <v>0</v>
      </c>
      <c r="H109" s="11">
        <f>+'Recettes &amp;charges détail'!H122+'Recettes &amp;charges détail'!P122+'Recettes &amp;charges détail'!X122</f>
        <v>1565.1625129550557</v>
      </c>
      <c r="I109" s="11">
        <f>+'Recettes &amp;charges détail'!I122+'Recettes &amp;charges détail'!Q122+'Recettes &amp;charges détail'!Y122</f>
        <v>-1.9441358745098113E-9</v>
      </c>
      <c r="J109" s="147"/>
      <c r="K109" s="147"/>
      <c r="L109" s="147"/>
      <c r="M109" s="147"/>
      <c r="N109" s="147"/>
      <c r="O109" s="147"/>
      <c r="P109" s="147"/>
      <c r="Q109" s="11">
        <v>40.274655238000001</v>
      </c>
      <c r="R109" s="11">
        <v>51.659509239000009</v>
      </c>
      <c r="S109" s="11">
        <v>11.177596120999999</v>
      </c>
      <c r="T109" s="11">
        <v>103.111760598</v>
      </c>
      <c r="U109" s="11">
        <v>0</v>
      </c>
      <c r="V109" s="11" t="s">
        <v>72</v>
      </c>
      <c r="W109" s="11"/>
      <c r="X109" s="11">
        <v>462.69997379500001</v>
      </c>
      <c r="Y109" s="11">
        <v>443.97967609299997</v>
      </c>
      <c r="Z109" s="11">
        <v>176.00677233599998</v>
      </c>
      <c r="AA109" s="11">
        <v>1082.6864222240001</v>
      </c>
      <c r="AB109" s="11">
        <v>0</v>
      </c>
      <c r="AC109" s="11">
        <v>505.21418216088682</v>
      </c>
      <c r="AD109" s="11">
        <v>-577.4722400631133</v>
      </c>
    </row>
    <row r="110" spans="1:30" ht="21" customHeight="1" thickBot="1">
      <c r="A110" s="10" t="s">
        <v>59</v>
      </c>
      <c r="B110" s="11">
        <f>+'Recettes &amp;charges détail'!B123+'Recettes &amp;charges détail'!J123+'Recettes &amp;charges détail'!R123</f>
        <v>1532.5233138029996</v>
      </c>
      <c r="C110" s="11">
        <f>+'Recettes &amp;charges détail'!C123+'Recettes &amp;charges détail'!K123+'Recettes &amp;charges détail'!S123</f>
        <v>2226.6217877919994</v>
      </c>
      <c r="D110" s="11">
        <f>+'Recettes &amp;charges détail'!D123+'Recettes &amp;charges détail'!L123+'Recettes &amp;charges détail'!T123</f>
        <v>1121.3337604810001</v>
      </c>
      <c r="E110" s="11">
        <f>+'Recettes &amp;charges détail'!E123+'Recettes &amp;charges détail'!M123+'Recettes &amp;charges détail'!U123</f>
        <v>869.80082852299984</v>
      </c>
      <c r="F110" s="11">
        <f>+'Recettes &amp;charges détail'!F123+'Recettes &amp;charges détail'!N123+'Recettes &amp;charges détail'!V123</f>
        <v>5750.279690598999</v>
      </c>
      <c r="G110" s="11">
        <f>+'Recettes &amp;charges détail'!G123+'Recettes &amp;charges détail'!O123+'Recettes &amp;charges détail'!W123</f>
        <v>0</v>
      </c>
      <c r="H110" s="11">
        <f>+'Recettes &amp;charges détail'!H123+'Recettes &amp;charges détail'!P123+'Recettes &amp;charges détail'!X123</f>
        <v>5750.2796905947471</v>
      </c>
      <c r="I110" s="11">
        <f>+'Recettes &amp;charges détail'!I123+'Recettes &amp;charges détail'!Q123+'Recettes &amp;charges détail'!Y123</f>
        <v>-4.2524188756942748E-9</v>
      </c>
      <c r="J110" s="147"/>
      <c r="K110" s="147"/>
      <c r="L110" s="147"/>
      <c r="M110" s="147"/>
      <c r="N110" s="147"/>
      <c r="O110" s="147"/>
      <c r="P110" s="147"/>
      <c r="Q110" s="11">
        <v>169.025822726</v>
      </c>
      <c r="R110" s="11">
        <v>73.835867652999994</v>
      </c>
      <c r="S110" s="11">
        <v>83.559173264999998</v>
      </c>
      <c r="T110" s="11">
        <v>326.42086364400001</v>
      </c>
      <c r="U110" s="11">
        <v>0</v>
      </c>
      <c r="V110" s="11" t="s">
        <v>72</v>
      </c>
      <c r="W110" s="11"/>
      <c r="X110" s="11">
        <v>1232.0762726440009</v>
      </c>
      <c r="Y110" s="11">
        <v>815.84775781600013</v>
      </c>
      <c r="Z110" s="11">
        <v>702.27792677899993</v>
      </c>
      <c r="AA110" s="11">
        <v>2750.2019572390009</v>
      </c>
      <c r="AB110" s="11">
        <v>0</v>
      </c>
      <c r="AC110" s="11">
        <v>902.7141998269999</v>
      </c>
      <c r="AD110" s="11">
        <v>-1847.487757412001</v>
      </c>
    </row>
    <row r="111" spans="1:30" ht="21" customHeight="1" thickBot="1">
      <c r="A111" s="10" t="s">
        <v>60</v>
      </c>
      <c r="B111" s="11">
        <f>+'Recettes &amp;charges détail'!B124+'Recettes &amp;charges détail'!J124+'Recettes &amp;charges détail'!R124</f>
        <v>188.87694324700001</v>
      </c>
      <c r="C111" s="11">
        <f>+'Recettes &amp;charges détail'!C124+'Recettes &amp;charges détail'!K124+'Recettes &amp;charges détail'!S124</f>
        <v>1457.1448545649996</v>
      </c>
      <c r="D111" s="11">
        <f>+'Recettes &amp;charges détail'!D124+'Recettes &amp;charges détail'!L124+'Recettes &amp;charges détail'!T124</f>
        <v>436.33545601999998</v>
      </c>
      <c r="E111" s="11">
        <f>+'Recettes &amp;charges détail'!E124+'Recettes &amp;charges détail'!M124+'Recettes &amp;charges détail'!U124</f>
        <v>388.19452122199999</v>
      </c>
      <c r="F111" s="11">
        <f>+'Recettes &amp;charges détail'!F124+'Recettes &amp;charges détail'!N124+'Recettes &amp;charges détail'!V124</f>
        <v>2470.5517750539993</v>
      </c>
      <c r="G111" s="11">
        <f>+'Recettes &amp;charges détail'!G124+'Recettes &amp;charges détail'!O124+'Recettes &amp;charges détail'!W124</f>
        <v>0</v>
      </c>
      <c r="H111" s="11">
        <f>+'Recettes &amp;charges détail'!H124+'Recettes &amp;charges détail'!P124+'Recettes &amp;charges détail'!X124</f>
        <v>2470.5517750529352</v>
      </c>
      <c r="I111" s="11">
        <f>+'Recettes &amp;charges détail'!I124+'Recettes &amp;charges détail'!Q124+'Recettes &amp;charges détail'!Y124</f>
        <v>-1.0640360414981843E-9</v>
      </c>
      <c r="J111" s="147"/>
      <c r="K111" s="147"/>
      <c r="L111" s="147"/>
      <c r="M111" s="147"/>
      <c r="N111" s="147"/>
      <c r="O111" s="147"/>
      <c r="P111" s="147"/>
      <c r="Q111" s="11">
        <v>31.958619237000001</v>
      </c>
      <c r="R111" s="11">
        <v>14.225842152000002</v>
      </c>
      <c r="S111" s="11">
        <v>19.280401064000003</v>
      </c>
      <c r="T111" s="11">
        <v>65.464862453000009</v>
      </c>
      <c r="U111" s="11">
        <v>0</v>
      </c>
      <c r="V111" s="11" t="s">
        <v>72</v>
      </c>
      <c r="W111" s="11"/>
      <c r="X111" s="11">
        <v>862.77650128799996</v>
      </c>
      <c r="Y111" s="11">
        <v>481.50892539900008</v>
      </c>
      <c r="Z111" s="11">
        <v>669.66064500000005</v>
      </c>
      <c r="AA111" s="11">
        <v>2013.9460716869999</v>
      </c>
      <c r="AB111" s="11">
        <v>0</v>
      </c>
      <c r="AC111" s="11">
        <v>764.57066501589759</v>
      </c>
      <c r="AD111" s="11">
        <v>-1249.3754066711022</v>
      </c>
    </row>
    <row r="112" spans="1:30" ht="21" customHeight="1" thickBot="1">
      <c r="A112" s="10" t="s">
        <v>61</v>
      </c>
      <c r="B112" s="11">
        <f>+'Recettes &amp;charges détail'!B125+'Recettes &amp;charges détail'!J125+'Recettes &amp;charges détail'!R125</f>
        <v>6.6019755050000004</v>
      </c>
      <c r="C112" s="11">
        <f>+'Recettes &amp;charges détail'!C125+'Recettes &amp;charges détail'!K125+'Recettes &amp;charges détail'!S125</f>
        <v>393.95065455499997</v>
      </c>
      <c r="D112" s="11">
        <f>+'Recettes &amp;charges détail'!D125+'Recettes &amp;charges détail'!L125+'Recettes &amp;charges détail'!T125</f>
        <v>158.28192319500005</v>
      </c>
      <c r="E112" s="11">
        <f>+'Recettes &amp;charges détail'!E125+'Recettes &amp;charges détail'!M125+'Recettes &amp;charges détail'!U125</f>
        <v>84.574040374000006</v>
      </c>
      <c r="F112" s="11">
        <f>+'Recettes &amp;charges détail'!F125+'Recettes &amp;charges détail'!N125+'Recettes &amp;charges détail'!V125</f>
        <v>643.40859362899994</v>
      </c>
      <c r="G112" s="11">
        <f>+'Recettes &amp;charges détail'!G125+'Recettes &amp;charges détail'!O125+'Recettes &amp;charges détail'!W125</f>
        <v>0</v>
      </c>
      <c r="H112" s="11">
        <f>+'Recettes &amp;charges détail'!H125+'Recettes &amp;charges détail'!P125+'Recettes &amp;charges détail'!X125</f>
        <v>643.40859362966523</v>
      </c>
      <c r="I112" s="11">
        <f>+'Recettes &amp;charges détail'!I125+'Recettes &amp;charges détail'!Q125+'Recettes &amp;charges détail'!Y125</f>
        <v>6.6531356424093245E-10</v>
      </c>
      <c r="J112" s="147"/>
      <c r="K112" s="147"/>
      <c r="L112" s="147"/>
      <c r="M112" s="147"/>
      <c r="N112" s="147"/>
      <c r="O112" s="147"/>
      <c r="P112" s="147"/>
      <c r="Q112" s="11">
        <v>92.418291275000001</v>
      </c>
      <c r="R112" s="11">
        <v>17.376192850000002</v>
      </c>
      <c r="S112" s="11">
        <v>28.741953732999999</v>
      </c>
      <c r="T112" s="11">
        <v>138.536437858</v>
      </c>
      <c r="U112" s="11">
        <v>0</v>
      </c>
      <c r="V112" s="11" t="s">
        <v>72</v>
      </c>
      <c r="W112" s="11"/>
      <c r="X112" s="11">
        <v>263.29492027699996</v>
      </c>
      <c r="Y112" s="11">
        <v>157.127430154</v>
      </c>
      <c r="Z112" s="11">
        <v>99.682741418000006</v>
      </c>
      <c r="AA112" s="11">
        <v>520.1050918489999</v>
      </c>
      <c r="AB112" s="11">
        <v>0</v>
      </c>
      <c r="AC112" s="11">
        <v>101.16130867223433</v>
      </c>
      <c r="AD112" s="11">
        <v>-418.94378317676563</v>
      </c>
    </row>
    <row r="113" spans="1:30" ht="21" customHeight="1" thickBot="1">
      <c r="A113" s="10" t="s">
        <v>62</v>
      </c>
      <c r="B113" s="11">
        <f>+'Recettes &amp;charges détail'!B126+'Recettes &amp;charges détail'!J126+'Recettes &amp;charges détail'!R126</f>
        <v>45.786974893</v>
      </c>
      <c r="C113" s="11">
        <f>+'Recettes &amp;charges détail'!C126+'Recettes &amp;charges détail'!K126+'Recettes &amp;charges détail'!S126</f>
        <v>1182.9016764669998</v>
      </c>
      <c r="D113" s="11">
        <f>+'Recettes &amp;charges détail'!D126+'Recettes &amp;charges détail'!L126+'Recettes &amp;charges détail'!T126</f>
        <v>259.52478198400001</v>
      </c>
      <c r="E113" s="11">
        <f>+'Recettes &amp;charges détail'!E126+'Recettes &amp;charges détail'!M126+'Recettes &amp;charges détail'!U126</f>
        <v>235.99326946299999</v>
      </c>
      <c r="F113" s="11">
        <f>+'Recettes &amp;charges détail'!F126+'Recettes &amp;charges détail'!N126+'Recettes &amp;charges détail'!V126</f>
        <v>1724.2067028069998</v>
      </c>
      <c r="G113" s="11">
        <f>+'Recettes &amp;charges détail'!G126+'Recettes &amp;charges détail'!O126+'Recettes &amp;charges détail'!W126</f>
        <v>0</v>
      </c>
      <c r="H113" s="11">
        <f>+'Recettes &amp;charges détail'!H126+'Recettes &amp;charges détail'!P126+'Recettes &amp;charges détail'!X126</f>
        <v>1724.2067028086801</v>
      </c>
      <c r="I113" s="11">
        <f>+'Recettes &amp;charges détail'!I126+'Recettes &amp;charges détail'!Q126+'Recettes &amp;charges détail'!Y126</f>
        <v>1.6801059246063233E-9</v>
      </c>
      <c r="J113" s="147"/>
      <c r="K113" s="147"/>
      <c r="L113" s="147"/>
      <c r="M113" s="147"/>
      <c r="N113" s="147"/>
      <c r="O113" s="147"/>
      <c r="P113" s="147"/>
      <c r="Q113" s="11">
        <v>238.91790659000003</v>
      </c>
      <c r="R113" s="11">
        <v>57.351251853000001</v>
      </c>
      <c r="S113" s="11">
        <v>50.243297386000002</v>
      </c>
      <c r="T113" s="11">
        <v>346.51245582900003</v>
      </c>
      <c r="U113" s="11">
        <v>0</v>
      </c>
      <c r="V113" s="11" t="s">
        <v>72</v>
      </c>
      <c r="W113" s="11"/>
      <c r="X113" s="11">
        <v>645.47361513999965</v>
      </c>
      <c r="Y113" s="11">
        <v>332.64457176300004</v>
      </c>
      <c r="Z113" s="11">
        <v>211.74383979500004</v>
      </c>
      <c r="AA113" s="11">
        <v>1189.8620266979999</v>
      </c>
      <c r="AB113" s="11">
        <v>0</v>
      </c>
      <c r="AC113" s="11">
        <v>213.61740752023948</v>
      </c>
      <c r="AD113" s="11">
        <v>-976.24461917776034</v>
      </c>
    </row>
    <row r="114" spans="1:30" ht="21" customHeight="1" thickBot="1">
      <c r="A114" s="10" t="s">
        <v>63</v>
      </c>
      <c r="B114" s="11">
        <f>+'Recettes &amp;charges détail'!B127+'Recettes &amp;charges détail'!J127+'Recettes &amp;charges détail'!R127</f>
        <v>207.990989117</v>
      </c>
      <c r="C114" s="11">
        <f>+'Recettes &amp;charges détail'!C127+'Recettes &amp;charges détail'!K127+'Recettes &amp;charges détail'!S127</f>
        <v>2902.6238805630005</v>
      </c>
      <c r="D114" s="11">
        <f>+'Recettes &amp;charges détail'!D127+'Recettes &amp;charges détail'!L127+'Recettes &amp;charges détail'!T127</f>
        <v>718.98792238199997</v>
      </c>
      <c r="E114" s="11">
        <f>+'Recettes &amp;charges détail'!E127+'Recettes &amp;charges détail'!M127+'Recettes &amp;charges détail'!U127</f>
        <v>610.16030758499994</v>
      </c>
      <c r="F114" s="11">
        <f>+'Recettes &amp;charges détail'!F127+'Recettes &amp;charges détail'!N127+'Recettes &amp;charges détail'!V127</f>
        <v>4439.7630996470007</v>
      </c>
      <c r="G114" s="11">
        <f>+'Recettes &amp;charges détail'!G127+'Recettes &amp;charges détail'!O127+'Recettes &amp;charges détail'!W127</f>
        <v>0</v>
      </c>
      <c r="H114" s="11">
        <f>+'Recettes &amp;charges détail'!H127+'Recettes &amp;charges détail'!P127+'Recettes &amp;charges détail'!X127</f>
        <v>4439.7630996443768</v>
      </c>
      <c r="I114" s="11">
        <f>+'Recettes &amp;charges détail'!I127+'Recettes &amp;charges détail'!Q127+'Recettes &amp;charges détail'!Y127</f>
        <v>-2.6235356926918031E-9</v>
      </c>
      <c r="J114" s="147"/>
      <c r="K114" s="147"/>
      <c r="L114" s="147"/>
      <c r="M114" s="147"/>
      <c r="N114" s="147"/>
      <c r="O114" s="147"/>
      <c r="P114" s="147"/>
      <c r="Q114" s="11">
        <v>134.71219329299996</v>
      </c>
      <c r="R114" s="11">
        <v>32.201708675999996</v>
      </c>
      <c r="S114" s="11">
        <v>29.286913227999996</v>
      </c>
      <c r="T114" s="11">
        <v>196.20081519699997</v>
      </c>
      <c r="U114" s="11">
        <v>0</v>
      </c>
      <c r="V114" s="11" t="s">
        <v>72</v>
      </c>
      <c r="W114" s="11"/>
      <c r="X114" s="11">
        <v>1815.9806351020011</v>
      </c>
      <c r="Y114" s="11">
        <v>699.57100486699983</v>
      </c>
      <c r="Z114" s="11">
        <v>542.90757378899991</v>
      </c>
      <c r="AA114" s="11">
        <v>3058.4592137580007</v>
      </c>
      <c r="AB114" s="11">
        <v>0</v>
      </c>
      <c r="AC114" s="11">
        <v>697.38046848716613</v>
      </c>
      <c r="AD114" s="11">
        <v>-2361.0787452708341</v>
      </c>
    </row>
    <row r="115" spans="1:30" ht="21" customHeight="1" thickBot="1">
      <c r="A115" s="10" t="s">
        <v>64</v>
      </c>
      <c r="B115" s="11">
        <f>+'Recettes &amp;charges détail'!B128+'Recettes &amp;charges détail'!J128+'Recettes &amp;charges détail'!R128</f>
        <v>385.72462525800006</v>
      </c>
      <c r="C115" s="11">
        <f>+'Recettes &amp;charges détail'!C128+'Recettes &amp;charges détail'!K128+'Recettes &amp;charges détail'!S128</f>
        <v>1901.6882992229994</v>
      </c>
      <c r="D115" s="11">
        <f>+'Recettes &amp;charges détail'!D128+'Recettes &amp;charges détail'!L128+'Recettes &amp;charges détail'!T128</f>
        <v>693.44514238500017</v>
      </c>
      <c r="E115" s="11">
        <f>+'Recettes &amp;charges détail'!E128+'Recettes &amp;charges détail'!M128+'Recettes &amp;charges détail'!U128</f>
        <v>482.13470019600004</v>
      </c>
      <c r="F115" s="11">
        <f>+'Recettes &amp;charges détail'!F128+'Recettes &amp;charges détail'!N128+'Recettes &amp;charges détail'!V128</f>
        <v>3462.9927670619991</v>
      </c>
      <c r="G115" s="11">
        <f>+'Recettes &amp;charges détail'!G128+'Recettes &amp;charges détail'!O128+'Recettes &amp;charges détail'!W128</f>
        <v>0</v>
      </c>
      <c r="H115" s="11">
        <f>+'Recettes &amp;charges détail'!H128+'Recettes &amp;charges détail'!P128+'Recettes &amp;charges détail'!X128</f>
        <v>3462.9927670677212</v>
      </c>
      <c r="I115" s="11">
        <f>+'Recettes &amp;charges détail'!I128+'Recettes &amp;charges détail'!Q128+'Recettes &amp;charges détail'!Y128</f>
        <v>5.7220458984375001E-9</v>
      </c>
      <c r="J115" s="147"/>
      <c r="K115" s="147"/>
      <c r="L115" s="147"/>
      <c r="M115" s="147"/>
      <c r="N115" s="147"/>
      <c r="O115" s="147"/>
      <c r="P115" s="147"/>
      <c r="Q115" s="11">
        <v>465.34643355399999</v>
      </c>
      <c r="R115" s="11">
        <v>100.445451307</v>
      </c>
      <c r="S115" s="11">
        <v>68.818657342999998</v>
      </c>
      <c r="T115" s="11">
        <v>634.61054220400001</v>
      </c>
      <c r="U115" s="11">
        <v>0</v>
      </c>
      <c r="V115" s="11" t="s">
        <v>72</v>
      </c>
      <c r="W115" s="11"/>
      <c r="X115" s="11">
        <v>776.45710166999993</v>
      </c>
      <c r="Y115" s="11">
        <v>623.31444801600014</v>
      </c>
      <c r="Z115" s="11">
        <v>380.66860891700003</v>
      </c>
      <c r="AA115" s="11">
        <v>1780.4401586030001</v>
      </c>
      <c r="AB115" s="11">
        <v>0</v>
      </c>
      <c r="AC115" s="11">
        <v>332.74797682921678</v>
      </c>
      <c r="AD115" s="11">
        <v>-1447.6921817737832</v>
      </c>
    </row>
    <row r="116" spans="1:30" ht="21" customHeight="1" thickBot="1">
      <c r="A116" s="10" t="s">
        <v>65</v>
      </c>
      <c r="B116" s="11">
        <f>+'Recettes &amp;charges détail'!B129+'Recettes &amp;charges détail'!J129+'Recettes &amp;charges détail'!R129</f>
        <v>433.97299980599996</v>
      </c>
      <c r="C116" s="11">
        <f>+'Recettes &amp;charges détail'!C129+'Recettes &amp;charges détail'!K129+'Recettes &amp;charges détail'!S129</f>
        <v>1851.8831513480004</v>
      </c>
      <c r="D116" s="11">
        <f>+'Recettes &amp;charges détail'!D129+'Recettes &amp;charges détail'!L129+'Recettes &amp;charges détail'!T129</f>
        <v>364.22227307899993</v>
      </c>
      <c r="E116" s="11">
        <f>+'Recettes &amp;charges détail'!E129+'Recettes &amp;charges détail'!M129+'Recettes &amp;charges détail'!U129</f>
        <v>238.15856829000001</v>
      </c>
      <c r="F116" s="11">
        <f>+'Recettes &amp;charges détail'!F129+'Recettes &amp;charges détail'!N129+'Recettes &amp;charges détail'!V129</f>
        <v>2888.236992523</v>
      </c>
      <c r="G116" s="11">
        <f>+'Recettes &amp;charges détail'!G129+'Recettes &amp;charges détail'!O129+'Recettes &amp;charges détail'!W129</f>
        <v>0</v>
      </c>
      <c r="H116" s="11">
        <f>+'Recettes &amp;charges détail'!H129+'Recettes &amp;charges détail'!P129+'Recettes &amp;charges détail'!X129</f>
        <v>2888.236992524447</v>
      </c>
      <c r="I116" s="11">
        <f>+'Recettes &amp;charges détail'!I129+'Recettes &amp;charges détail'!Q129+'Recettes &amp;charges détail'!Y129</f>
        <v>1.446809619665146E-9</v>
      </c>
      <c r="J116" s="147"/>
      <c r="K116" s="147"/>
      <c r="L116" s="147"/>
      <c r="M116" s="147"/>
      <c r="N116" s="147"/>
      <c r="O116" s="147"/>
      <c r="P116" s="147"/>
      <c r="Q116" s="11">
        <v>281.707556238</v>
      </c>
      <c r="R116" s="11">
        <v>31.962051356</v>
      </c>
      <c r="S116" s="11">
        <v>9.5253218569999998</v>
      </c>
      <c r="T116" s="11">
        <v>323.19492945100001</v>
      </c>
      <c r="U116" s="11">
        <v>0</v>
      </c>
      <c r="V116" s="11" t="s">
        <v>72</v>
      </c>
      <c r="W116" s="11"/>
      <c r="X116" s="11">
        <v>946.60073197899976</v>
      </c>
      <c r="Y116" s="11">
        <v>262.65050200499996</v>
      </c>
      <c r="Z116" s="11">
        <v>35.570701413999998</v>
      </c>
      <c r="AA116" s="11">
        <v>1244.8219353979998</v>
      </c>
      <c r="AB116" s="11">
        <v>0</v>
      </c>
      <c r="AC116" s="11">
        <v>31.313216327247481</v>
      </c>
      <c r="AD116" s="11">
        <v>-1213.5087190707525</v>
      </c>
    </row>
    <row r="117" spans="1:30" ht="21" customHeight="1" thickBot="1">
      <c r="A117" s="10" t="s">
        <v>66</v>
      </c>
      <c r="B117" s="11">
        <f>+'Recettes &amp;charges détail'!B130+'Recettes &amp;charges détail'!J130+'Recettes &amp;charges détail'!R130</f>
        <v>18.177618265999996</v>
      </c>
      <c r="C117" s="11">
        <f>+'Recettes &amp;charges détail'!C130+'Recettes &amp;charges détail'!K130+'Recettes &amp;charges détail'!S130</f>
        <v>568.88253817899988</v>
      </c>
      <c r="D117" s="11">
        <f>+'Recettes &amp;charges détail'!D130+'Recettes &amp;charges détail'!L130+'Recettes &amp;charges détail'!T130</f>
        <v>261.49738679500001</v>
      </c>
      <c r="E117" s="11">
        <f>+'Recettes &amp;charges détail'!E130+'Recettes &amp;charges détail'!M130+'Recettes &amp;charges détail'!U130</f>
        <v>156.966441557</v>
      </c>
      <c r="F117" s="11">
        <f>+'Recettes &amp;charges détail'!F130+'Recettes &amp;charges détail'!N130+'Recettes &amp;charges détail'!V130</f>
        <v>1005.5239847969999</v>
      </c>
      <c r="G117" s="11">
        <f>+'Recettes &amp;charges détail'!G130+'Recettes &amp;charges détail'!O130+'Recettes &amp;charges détail'!W130</f>
        <v>0</v>
      </c>
      <c r="H117" s="11">
        <f>+'Recettes &amp;charges détail'!H130+'Recettes &amp;charges détail'!P130+'Recettes &amp;charges détail'!X130</f>
        <v>1005.5239847947743</v>
      </c>
      <c r="I117" s="11">
        <f>+'Recettes &amp;charges détail'!I130+'Recettes &amp;charges détail'!Q130+'Recettes &amp;charges détail'!Y130</f>
        <v>-2.225511707365513E-9</v>
      </c>
      <c r="J117" s="147"/>
      <c r="K117" s="147"/>
      <c r="L117" s="147"/>
      <c r="M117" s="147"/>
      <c r="N117" s="147"/>
      <c r="O117" s="147"/>
      <c r="P117" s="147"/>
      <c r="Q117" s="11">
        <v>265.206004189</v>
      </c>
      <c r="R117" s="11">
        <v>44.867768426999994</v>
      </c>
      <c r="S117" s="11">
        <v>28.854053682</v>
      </c>
      <c r="T117" s="11">
        <v>338.92782629800001</v>
      </c>
      <c r="U117" s="11">
        <v>0</v>
      </c>
      <c r="V117" s="11" t="s">
        <v>72</v>
      </c>
      <c r="W117" s="11"/>
      <c r="X117" s="11">
        <v>457.291236239</v>
      </c>
      <c r="Y117" s="11">
        <v>191.70880201299997</v>
      </c>
      <c r="Z117" s="11">
        <v>232.17964280599998</v>
      </c>
      <c r="AA117" s="11">
        <v>881.17968105799991</v>
      </c>
      <c r="AB117" s="11">
        <v>0</v>
      </c>
      <c r="AC117" s="11">
        <v>198.10800306964839</v>
      </c>
      <c r="AD117" s="11">
        <v>-683.07167798835155</v>
      </c>
    </row>
    <row r="118" spans="1:30" ht="21" customHeight="1" thickBot="1">
      <c r="A118" s="10" t="s">
        <v>67</v>
      </c>
      <c r="B118" s="11">
        <f>+'Recettes &amp;charges détail'!B131+'Recettes &amp;charges détail'!J131+'Recettes &amp;charges détail'!R131</f>
        <v>374.45221745599997</v>
      </c>
      <c r="C118" s="11">
        <f>+'Recettes &amp;charges détail'!C131+'Recettes &amp;charges détail'!K131+'Recettes &amp;charges détail'!S131</f>
        <v>2111.9622950399998</v>
      </c>
      <c r="D118" s="11">
        <f>+'Recettes &amp;charges détail'!D131+'Recettes &amp;charges détail'!L131+'Recettes &amp;charges détail'!T131</f>
        <v>571.350003722</v>
      </c>
      <c r="E118" s="11">
        <f>+'Recettes &amp;charges détail'!E131+'Recettes &amp;charges détail'!M131+'Recettes &amp;charges détail'!U131</f>
        <v>499.79135721299997</v>
      </c>
      <c r="F118" s="11">
        <f>+'Recettes &amp;charges détail'!F131+'Recettes &amp;charges détail'!N131+'Recettes &amp;charges détail'!V131</f>
        <v>3557.5558734309998</v>
      </c>
      <c r="G118" s="11">
        <f>+'Recettes &amp;charges détail'!G131+'Recettes &amp;charges détail'!O131+'Recettes &amp;charges détail'!W131</f>
        <v>0</v>
      </c>
      <c r="H118" s="11">
        <f>+'Recettes &amp;charges détail'!H131+'Recettes &amp;charges détail'!P131+'Recettes &amp;charges détail'!X131</f>
        <v>3557.5558734302676</v>
      </c>
      <c r="I118" s="11">
        <f>+'Recettes &amp;charges détail'!I131+'Recettes &amp;charges détail'!Q131+'Recettes &amp;charges détail'!Y131</f>
        <v>-7.3201954364776614E-10</v>
      </c>
      <c r="J118" s="147"/>
      <c r="K118" s="147"/>
      <c r="L118" s="147"/>
      <c r="M118" s="147"/>
      <c r="N118" s="147"/>
      <c r="O118" s="147"/>
      <c r="P118" s="147"/>
      <c r="Q118" s="11">
        <v>395.48967325299998</v>
      </c>
      <c r="R118" s="11">
        <v>86.091126141000004</v>
      </c>
      <c r="S118" s="11">
        <v>76.839627107000013</v>
      </c>
      <c r="T118" s="11">
        <v>558.42042650099995</v>
      </c>
      <c r="U118" s="11">
        <v>0</v>
      </c>
      <c r="V118" s="11" t="s">
        <v>72</v>
      </c>
      <c r="W118" s="11"/>
      <c r="X118" s="11">
        <v>1687.8036500240005</v>
      </c>
      <c r="Y118" s="11">
        <v>1019.288229903</v>
      </c>
      <c r="Z118" s="11">
        <v>744.35080496700004</v>
      </c>
      <c r="AA118" s="11">
        <v>3451.4426848940006</v>
      </c>
      <c r="AB118" s="11">
        <v>0</v>
      </c>
      <c r="AC118" s="11">
        <v>790.34809695475531</v>
      </c>
      <c r="AD118" s="11">
        <v>-2661.0945879392457</v>
      </c>
    </row>
    <row r="119" spans="1:30" ht="21" customHeight="1" thickBot="1">
      <c r="A119" s="10" t="s">
        <v>68</v>
      </c>
      <c r="B119" s="11">
        <f>+'Recettes &amp;charges détail'!B132+'Recettes &amp;charges détail'!J132+'Recettes &amp;charges détail'!R132</f>
        <v>287.31095026000003</v>
      </c>
      <c r="C119" s="11">
        <f>+'Recettes &amp;charges détail'!C132+'Recettes &amp;charges détail'!K132+'Recettes &amp;charges détail'!S132</f>
        <v>2645.5076444420001</v>
      </c>
      <c r="D119" s="11">
        <f>+'Recettes &amp;charges détail'!D132+'Recettes &amp;charges détail'!L132+'Recettes &amp;charges détail'!T132</f>
        <v>704.40875351800003</v>
      </c>
      <c r="E119" s="11">
        <f>+'Recettes &amp;charges détail'!E132+'Recettes &amp;charges détail'!M132+'Recettes &amp;charges détail'!U132</f>
        <v>600.30303871599995</v>
      </c>
      <c r="F119" s="11">
        <f>+'Recettes &amp;charges détail'!F132+'Recettes &amp;charges détail'!N132+'Recettes &amp;charges détail'!V132</f>
        <v>4237.5303869360005</v>
      </c>
      <c r="G119" s="11">
        <f>+'Recettes &amp;charges détail'!G132+'Recettes &amp;charges détail'!O132+'Recettes &amp;charges détail'!W132</f>
        <v>0</v>
      </c>
      <c r="H119" s="11">
        <f>+'Recettes &amp;charges détail'!H132+'Recettes &amp;charges détail'!P132+'Recettes &amp;charges détail'!X132</f>
        <v>4237.530386938317</v>
      </c>
      <c r="I119" s="11">
        <f>+'Recettes &amp;charges détail'!I132+'Recettes &amp;charges détail'!Q132+'Recettes &amp;charges détail'!Y132</f>
        <v>2.3171305656433105E-9</v>
      </c>
      <c r="J119" s="147"/>
      <c r="K119" s="147"/>
      <c r="L119" s="147"/>
      <c r="M119" s="147"/>
      <c r="N119" s="147"/>
      <c r="O119" s="147"/>
      <c r="P119" s="147"/>
      <c r="Q119" s="11">
        <v>262.4850181459999</v>
      </c>
      <c r="R119" s="11">
        <v>66.501127625000009</v>
      </c>
      <c r="S119" s="11">
        <v>57.361961487999999</v>
      </c>
      <c r="T119" s="11">
        <v>386.34810725899996</v>
      </c>
      <c r="U119" s="11">
        <v>0</v>
      </c>
      <c r="V119" s="11" t="s">
        <v>72</v>
      </c>
      <c r="W119" s="11"/>
      <c r="X119" s="11">
        <v>1618.8290806610003</v>
      </c>
      <c r="Y119" s="11">
        <v>897.22408386600011</v>
      </c>
      <c r="Z119" s="11">
        <v>721.20386574000008</v>
      </c>
      <c r="AA119" s="11">
        <v>3237.2570302670001</v>
      </c>
      <c r="AB119" s="11">
        <v>0</v>
      </c>
      <c r="AC119" s="11">
        <v>942.92063660649774</v>
      </c>
      <c r="AD119" s="11">
        <v>-2294.3363936605024</v>
      </c>
    </row>
    <row r="120" spans="1:30" ht="21" customHeight="1" thickBot="1">
      <c r="A120" s="10" t="s">
        <v>69</v>
      </c>
      <c r="B120" s="11">
        <f>+'Recettes &amp;charges détail'!B133+'Recettes &amp;charges détail'!J133+'Recettes &amp;charges détail'!R133</f>
        <v>244.22590668199999</v>
      </c>
      <c r="C120" s="11">
        <f>+'Recettes &amp;charges détail'!C133+'Recettes &amp;charges détail'!K133+'Recettes &amp;charges détail'!S133</f>
        <v>1645.870561808</v>
      </c>
      <c r="D120" s="11">
        <f>+'Recettes &amp;charges détail'!D133+'Recettes &amp;charges détail'!L133+'Recettes &amp;charges détail'!T133</f>
        <v>569.98834824300002</v>
      </c>
      <c r="E120" s="11">
        <f>+'Recettes &amp;charges détail'!E133+'Recettes &amp;charges détail'!M133+'Recettes &amp;charges détail'!U133</f>
        <v>347.05524223700002</v>
      </c>
      <c r="F120" s="11">
        <f>+'Recettes &amp;charges détail'!F133+'Recettes &amp;charges détail'!N133+'Recettes &amp;charges détail'!V133</f>
        <v>2807.1400589700002</v>
      </c>
      <c r="G120" s="11">
        <f>+'Recettes &amp;charges détail'!G133+'Recettes &amp;charges détail'!O133+'Recettes &amp;charges détail'!W133</f>
        <v>0</v>
      </c>
      <c r="H120" s="11">
        <f>+'Recettes &amp;charges détail'!H133+'Recettes &amp;charges détail'!P133+'Recettes &amp;charges détail'!X133</f>
        <v>2807.1400589703467</v>
      </c>
      <c r="I120" s="11">
        <f>+'Recettes &amp;charges détail'!I133+'Recettes &amp;charges détail'!Q133+'Recettes &amp;charges détail'!Y133</f>
        <v>3.4691765904426575E-10</v>
      </c>
      <c r="J120" s="147"/>
      <c r="K120" s="147"/>
      <c r="L120" s="147"/>
      <c r="M120" s="147"/>
      <c r="N120" s="147"/>
      <c r="O120" s="147"/>
      <c r="P120" s="147"/>
      <c r="Q120" s="11">
        <v>384.26532508599996</v>
      </c>
      <c r="R120" s="11">
        <v>84.24026731699999</v>
      </c>
      <c r="S120" s="11">
        <v>69.745871453000007</v>
      </c>
      <c r="T120" s="11">
        <v>538.25146385599999</v>
      </c>
      <c r="U120" s="11">
        <v>0</v>
      </c>
      <c r="V120" s="11" t="s">
        <v>72</v>
      </c>
      <c r="W120" s="11"/>
      <c r="X120" s="11">
        <v>1673.1778721849998</v>
      </c>
      <c r="Y120" s="11">
        <v>740.82201485300004</v>
      </c>
      <c r="Z120" s="11">
        <v>415.12151848399998</v>
      </c>
      <c r="AA120" s="11">
        <v>2829.1214055220003</v>
      </c>
      <c r="AB120" s="11">
        <v>0</v>
      </c>
      <c r="AC120" s="11">
        <v>636.60517752441376</v>
      </c>
      <c r="AD120" s="11">
        <v>-2192.5162279975862</v>
      </c>
    </row>
    <row r="121" spans="1:30" ht="21" customHeight="1" thickBot="1">
      <c r="A121" s="10" t="s">
        <v>70</v>
      </c>
      <c r="B121" s="11">
        <f>+'Recettes &amp;charges détail'!B134+'Recettes &amp;charges détail'!J134+'Recettes &amp;charges détail'!R134</f>
        <v>79.510425822999991</v>
      </c>
      <c r="C121" s="11">
        <f>+'Recettes &amp;charges détail'!C134+'Recettes &amp;charges détail'!K134+'Recettes &amp;charges détail'!S134</f>
        <v>897.97771773800002</v>
      </c>
      <c r="D121" s="11">
        <f>+'Recettes &amp;charges détail'!D134+'Recettes &amp;charges détail'!L134+'Recettes &amp;charges détail'!T134</f>
        <v>364.64188264699999</v>
      </c>
      <c r="E121" s="11">
        <f>+'Recettes &amp;charges détail'!E134+'Recettes &amp;charges détail'!M134+'Recettes &amp;charges détail'!U134</f>
        <v>205.697840531</v>
      </c>
      <c r="F121" s="11">
        <f>+'Recettes &amp;charges détail'!F134+'Recettes &amp;charges détail'!N134+'Recettes &amp;charges détail'!V134</f>
        <v>1547.827866739</v>
      </c>
      <c r="G121" s="11">
        <f>+'Recettes &amp;charges détail'!G134+'Recettes &amp;charges détail'!O134+'Recettes &amp;charges détail'!W134</f>
        <v>0</v>
      </c>
      <c r="H121" s="11">
        <f>+'Recettes &amp;charges détail'!H134+'Recettes &amp;charges détail'!P134+'Recettes &amp;charges détail'!X134</f>
        <v>1547.8278667361792</v>
      </c>
      <c r="I121" s="11">
        <f>+'Recettes &amp;charges détail'!I134+'Recettes &amp;charges détail'!Q134+'Recettes &amp;charges détail'!Y134</f>
        <v>-2.8207432478666306E-9</v>
      </c>
      <c r="J121" s="148"/>
      <c r="K121" s="148"/>
      <c r="L121" s="148"/>
      <c r="M121" s="148"/>
      <c r="N121" s="148"/>
      <c r="O121" s="148"/>
      <c r="P121" s="148"/>
      <c r="Q121" s="11">
        <v>60.599717479999995</v>
      </c>
      <c r="R121" s="11">
        <v>68.469880410000002</v>
      </c>
      <c r="S121" s="11">
        <v>10.548401191</v>
      </c>
      <c r="T121" s="11">
        <v>139.61799908099999</v>
      </c>
      <c r="U121" s="11">
        <v>0</v>
      </c>
      <c r="V121" s="11" t="s">
        <v>72</v>
      </c>
      <c r="W121" s="11"/>
      <c r="X121" s="11">
        <v>437.64052439900024</v>
      </c>
      <c r="Y121" s="11">
        <v>395.86305096300003</v>
      </c>
      <c r="Z121" s="11">
        <v>148.957630059</v>
      </c>
      <c r="AA121" s="11">
        <v>982.46120542100027</v>
      </c>
      <c r="AB121" s="11">
        <v>0</v>
      </c>
      <c r="AC121" s="11">
        <v>254.92219394793725</v>
      </c>
      <c r="AD121" s="11">
        <v>-727.53901147306306</v>
      </c>
    </row>
    <row r="122" spans="1:30" ht="20.100000000000001" customHeight="1" thickBot="1">
      <c r="A122" s="15" t="s">
        <v>71</v>
      </c>
      <c r="B122" s="16">
        <f>SUM(B67:B121)</f>
        <v>182961.59283224007</v>
      </c>
      <c r="C122" s="16">
        <f t="shared" ref="C122" si="3">SUM(C67:C121)</f>
        <v>323969.54062025814</v>
      </c>
      <c r="D122" s="16">
        <f t="shared" ref="D122" si="4">SUM(D67:D121)</f>
        <v>135405.90159771097</v>
      </c>
      <c r="E122" s="16">
        <f t="shared" ref="E122" si="5">SUM(E67:E121)</f>
        <v>107663.704612047</v>
      </c>
      <c r="F122" s="16">
        <f t="shared" ref="F122" si="6">SUM(F67:F121)</f>
        <v>750000.73966225609</v>
      </c>
      <c r="G122" s="16">
        <f t="shared" ref="G122" si="7">SUM(G67:G121)</f>
        <v>-17690.846632380002</v>
      </c>
      <c r="H122" s="16">
        <f t="shared" ref="H122" si="8">SUM(H67:H121)</f>
        <v>732309.89302990772</v>
      </c>
      <c r="I122" s="16">
        <f t="shared" ref="I122" si="9">SUM(I67:I121)</f>
        <v>3.1713814678369076E-8</v>
      </c>
      <c r="J122" s="16">
        <f t="shared" ref="J122:P122" si="10">SUM(J67)</f>
        <v>4955</v>
      </c>
      <c r="K122" s="16">
        <f t="shared" si="10"/>
        <v>7500</v>
      </c>
      <c r="L122" s="16">
        <f t="shared" si="10"/>
        <v>249</v>
      </c>
      <c r="M122" s="16">
        <f t="shared" si="10"/>
        <v>12704</v>
      </c>
      <c r="N122" s="16">
        <f t="shared" si="10"/>
        <v>0</v>
      </c>
      <c r="O122" s="16">
        <f t="shared" si="10"/>
        <v>12704</v>
      </c>
      <c r="P122" s="16">
        <f t="shared" si="10"/>
        <v>0</v>
      </c>
      <c r="Q122" s="16">
        <f>SUM(Q67:Q121)</f>
        <v>37064.991552312997</v>
      </c>
      <c r="R122" s="16">
        <f t="shared" ref="R122" si="11">SUM(R67:R121)</f>
        <v>22911.859854607006</v>
      </c>
      <c r="S122" s="16">
        <f t="shared" ref="S122" si="12">SUM(S67:S121)</f>
        <v>14866.315882497998</v>
      </c>
      <c r="T122" s="16">
        <f t="shared" ref="T122" si="13">SUM(T67:T121)</f>
        <v>74843.167289417979</v>
      </c>
      <c r="U122" s="16">
        <f t="shared" ref="U122" si="14">SUM(U67:U121)</f>
        <v>0</v>
      </c>
      <c r="V122" s="16">
        <f t="shared" ref="V122" si="15">SUM(V67:V121)</f>
        <v>0</v>
      </c>
      <c r="W122" s="16">
        <f>-T122</f>
        <v>-74843.167289417979</v>
      </c>
      <c r="X122" s="16">
        <f t="shared" ref="X122" si="16">SUM(X67:X121)</f>
        <v>143650.75999296003</v>
      </c>
      <c r="Y122" s="16">
        <f t="shared" ref="Y122" si="17">SUM(Y67:Y121)</f>
        <v>131084.15931166601</v>
      </c>
      <c r="Z122" s="16">
        <f t="shared" ref="Z122" si="18">SUM(Z67:Z121)</f>
        <v>84198.079042369005</v>
      </c>
      <c r="AA122" s="16">
        <f t="shared" ref="AA122" si="19">SUM(AA67:AA121)</f>
        <v>358932.99834699492</v>
      </c>
      <c r="AB122" s="16">
        <f t="shared" ref="AB122" si="20">SUM(AB67:AB121)</f>
        <v>17690.846632381003</v>
      </c>
      <c r="AC122" s="16">
        <f t="shared" ref="AC122" si="21">SUM(AC67:AC121)</f>
        <v>283709.91030202777</v>
      </c>
      <c r="AD122" s="16">
        <f t="shared" ref="AD122" si="22">SUM(AD67:AD121)</f>
        <v>-92913.934677348327</v>
      </c>
    </row>
    <row r="124" spans="1:30" ht="27.95" customHeight="1" thickBot="1">
      <c r="A124" s="6" t="s">
        <v>155</v>
      </c>
      <c r="T124" s="18"/>
      <c r="AA124" s="14"/>
    </row>
    <row r="125" spans="1:30" ht="66.75" customHeight="1" thickBot="1">
      <c r="A125" s="7">
        <v>2020</v>
      </c>
      <c r="B125" s="149" t="s">
        <v>2</v>
      </c>
      <c r="C125" s="149"/>
      <c r="D125" s="149"/>
      <c r="E125" s="149"/>
      <c r="F125" s="149"/>
      <c r="G125" s="149"/>
      <c r="H125" s="149"/>
      <c r="I125" s="149"/>
      <c r="J125" s="153" t="s">
        <v>73</v>
      </c>
      <c r="K125" s="153"/>
      <c r="L125" s="153"/>
      <c r="M125" s="153"/>
      <c r="N125" s="153"/>
      <c r="O125" s="153"/>
      <c r="P125" s="153"/>
      <c r="Q125" s="150" t="s">
        <v>3</v>
      </c>
      <c r="R125" s="150"/>
      <c r="S125" s="150"/>
      <c r="T125" s="150"/>
      <c r="U125" s="150"/>
      <c r="V125" s="150"/>
      <c r="W125" s="150"/>
      <c r="X125" s="151" t="s">
        <v>4</v>
      </c>
      <c r="Y125" s="151"/>
      <c r="Z125" s="151"/>
      <c r="AA125" s="151"/>
      <c r="AB125" s="151"/>
      <c r="AC125" s="151"/>
      <c r="AD125" s="151"/>
    </row>
    <row r="126" spans="1:30" ht="99" customHeight="1" thickBot="1">
      <c r="A126" s="8" t="s">
        <v>5</v>
      </c>
      <c r="B126" s="9" t="s">
        <v>6</v>
      </c>
      <c r="C126" s="9" t="s">
        <v>7</v>
      </c>
      <c r="D126" s="9" t="s">
        <v>8</v>
      </c>
      <c r="E126" s="9" t="s">
        <v>9</v>
      </c>
      <c r="F126" s="9" t="s">
        <v>10</v>
      </c>
      <c r="G126" s="9" t="s">
        <v>11</v>
      </c>
      <c r="H126" s="9" t="s">
        <v>12</v>
      </c>
      <c r="I126" s="9" t="s">
        <v>13</v>
      </c>
      <c r="J126" s="9" t="s">
        <v>7</v>
      </c>
      <c r="K126" s="9" t="s">
        <v>8</v>
      </c>
      <c r="L126" s="9" t="s">
        <v>9</v>
      </c>
      <c r="M126" s="9" t="s">
        <v>14</v>
      </c>
      <c r="N126" s="9" t="s">
        <v>11</v>
      </c>
      <c r="O126" s="9" t="s">
        <v>12</v>
      </c>
      <c r="P126" s="9" t="s">
        <v>13</v>
      </c>
      <c r="Q126" s="9" t="s">
        <v>7</v>
      </c>
      <c r="R126" s="9" t="s">
        <v>8</v>
      </c>
      <c r="S126" s="9" t="s">
        <v>9</v>
      </c>
      <c r="T126" s="9" t="s">
        <v>14</v>
      </c>
      <c r="U126" s="9" t="s">
        <v>11</v>
      </c>
      <c r="V126" s="9" t="s">
        <v>12</v>
      </c>
      <c r="W126" s="9" t="s">
        <v>13</v>
      </c>
      <c r="X126" s="9" t="s">
        <v>7</v>
      </c>
      <c r="Y126" s="9" t="s">
        <v>8</v>
      </c>
      <c r="Z126" s="9" t="s">
        <v>9</v>
      </c>
      <c r="AA126" s="9" t="s">
        <v>14</v>
      </c>
      <c r="AB126" s="9" t="s">
        <v>11</v>
      </c>
      <c r="AC126" s="9" t="s">
        <v>12</v>
      </c>
      <c r="AD126" s="9" t="s">
        <v>15</v>
      </c>
    </row>
    <row r="127" spans="1:30" ht="21" customHeight="1" thickBot="1">
      <c r="A127" s="10" t="s">
        <v>16</v>
      </c>
      <c r="B127" s="11">
        <f>+'Recettes &amp;charges détail'!B149+'Recettes &amp;charges détail'!J149+'Recettes &amp;charges détail'!R149</f>
        <v>1181.808737311</v>
      </c>
      <c r="C127" s="11">
        <f>+'Recettes &amp;charges détail'!C149+'Recettes &amp;charges détail'!K149+'Recettes &amp;charges détail'!S149</f>
        <v>3316.1142859060001</v>
      </c>
      <c r="D127" s="11">
        <f>+'Recettes &amp;charges détail'!D149+'Recettes &amp;charges détail'!L149+'Recettes &amp;charges détail'!T149</f>
        <v>1063.9410294510001</v>
      </c>
      <c r="E127" s="11">
        <f>+'Recettes &amp;charges détail'!E149+'Recettes &amp;charges détail'!M149+'Recettes &amp;charges détail'!U149</f>
        <v>1490.969868057</v>
      </c>
      <c r="F127" s="11">
        <f>+'Recettes &amp;charges détail'!F149+'Recettes &amp;charges détail'!N149+'Recettes &amp;charges détail'!V149</f>
        <v>7052.8339207250001</v>
      </c>
      <c r="G127" s="11">
        <f>+'Recettes &amp;charges détail'!G149+'Recettes &amp;charges détail'!O149+'Recettes &amp;charges détail'!W149</f>
        <v>-240.32077511599999</v>
      </c>
      <c r="H127" s="11">
        <f>+'Recettes &amp;charges détail'!H149+'Recettes &amp;charges détail'!P149+'Recettes &amp;charges détail'!X149</f>
        <v>6812.5131456086428</v>
      </c>
      <c r="I127" s="11">
        <f>+'Recettes &amp;charges détail'!I149+'Recettes &amp;charges détail'!Q149+'Recettes &amp;charges détail'!Y149</f>
        <v>-3.557652235031128E-10</v>
      </c>
      <c r="J127" s="137" t="s">
        <v>74</v>
      </c>
      <c r="K127" s="138"/>
      <c r="L127" s="138"/>
      <c r="M127" s="138"/>
      <c r="N127" s="138"/>
      <c r="O127" s="138"/>
      <c r="P127" s="139"/>
      <c r="Q127" s="11">
        <v>319.99329941899998</v>
      </c>
      <c r="R127" s="11">
        <v>97.577747334999998</v>
      </c>
      <c r="S127" s="11">
        <v>201.43076722799998</v>
      </c>
      <c r="T127" s="11">
        <v>619.00181398200004</v>
      </c>
      <c r="U127" s="11">
        <v>0</v>
      </c>
      <c r="V127" s="11" t="s">
        <v>72</v>
      </c>
      <c r="W127" s="11"/>
      <c r="X127" s="11">
        <v>964.74269534200027</v>
      </c>
      <c r="Y127" s="11">
        <v>203.414036114</v>
      </c>
      <c r="Z127" s="11">
        <v>628.41858854499992</v>
      </c>
      <c r="AA127" s="11">
        <v>1796.5753200010001</v>
      </c>
      <c r="AB127" s="11">
        <v>240.32077511500009</v>
      </c>
      <c r="AC127" s="11">
        <v>2277.2168702336057</v>
      </c>
      <c r="AD127" s="11">
        <v>240.32077511760545</v>
      </c>
    </row>
    <row r="128" spans="1:30" ht="21" customHeight="1" thickBot="1">
      <c r="A128" s="10" t="s">
        <v>17</v>
      </c>
      <c r="B128" s="11">
        <f>+'Recettes &amp;charges détail'!B150+'Recettes &amp;charges détail'!J150+'Recettes &amp;charges détail'!R150</f>
        <v>3452.1870835770001</v>
      </c>
      <c r="C128" s="11">
        <f>+'Recettes &amp;charges détail'!C150+'Recettes &amp;charges détail'!K150+'Recettes &amp;charges détail'!S150</f>
        <v>2877.6606365479993</v>
      </c>
      <c r="D128" s="11">
        <f>+'Recettes &amp;charges détail'!D150+'Recettes &amp;charges détail'!L150+'Recettes &amp;charges détail'!T150</f>
        <v>2721.6519823009999</v>
      </c>
      <c r="E128" s="11">
        <f>+'Recettes &amp;charges détail'!E150+'Recettes &amp;charges détail'!M150+'Recettes &amp;charges détail'!U150</f>
        <v>1537.2270452140001</v>
      </c>
      <c r="F128" s="11">
        <f>+'Recettes &amp;charges détail'!F150+'Recettes &amp;charges détail'!N150+'Recettes &amp;charges détail'!V150</f>
        <v>10588.726747639999</v>
      </c>
      <c r="G128" s="11">
        <f>+'Recettes &amp;charges détail'!G150+'Recettes &amp;charges détail'!O150+'Recettes &amp;charges détail'!W150</f>
        <v>0</v>
      </c>
      <c r="H128" s="11">
        <f>+'Recettes &amp;charges détail'!H150+'Recettes &amp;charges détail'!P150+'Recettes &amp;charges détail'!X150</f>
        <v>10588.726747638117</v>
      </c>
      <c r="I128" s="11">
        <f>+'Recettes &amp;charges détail'!I150+'Recettes &amp;charges détail'!Q150+'Recettes &amp;charges détail'!Y150</f>
        <v>-1.8812716007232666E-9</v>
      </c>
      <c r="J128" s="140"/>
      <c r="K128" s="141"/>
      <c r="L128" s="141"/>
      <c r="M128" s="141"/>
      <c r="N128" s="141"/>
      <c r="O128" s="141"/>
      <c r="P128" s="142"/>
      <c r="Q128" s="11">
        <v>244.65179777500001</v>
      </c>
      <c r="R128" s="11">
        <v>462.20726676300006</v>
      </c>
      <c r="S128" s="11">
        <v>182.45725785300002</v>
      </c>
      <c r="T128" s="11">
        <v>889.31632239100009</v>
      </c>
      <c r="U128" s="11">
        <v>0</v>
      </c>
      <c r="V128" s="11" t="s">
        <v>72</v>
      </c>
      <c r="W128" s="11"/>
      <c r="X128" s="11">
        <v>2777.045265875</v>
      </c>
      <c r="Y128" s="11">
        <v>4076.9135461670003</v>
      </c>
      <c r="Z128" s="11">
        <v>2566.9563468870001</v>
      </c>
      <c r="AA128" s="11">
        <v>9420.9151589289995</v>
      </c>
      <c r="AB128" s="11">
        <v>0</v>
      </c>
      <c r="AC128" s="11">
        <v>8209.5725812903474</v>
      </c>
      <c r="AD128" s="11">
        <v>-1211.3425776386532</v>
      </c>
    </row>
    <row r="129" spans="1:30" ht="21" customHeight="1" thickBot="1">
      <c r="A129" s="10" t="s">
        <v>18</v>
      </c>
      <c r="B129" s="11">
        <f>+'Recettes &amp;charges détail'!B151+'Recettes &amp;charges détail'!J151+'Recettes &amp;charges détail'!R151</f>
        <v>1305.9096351130001</v>
      </c>
      <c r="C129" s="11">
        <f>+'Recettes &amp;charges détail'!C151+'Recettes &amp;charges détail'!K151+'Recettes &amp;charges détail'!S151</f>
        <v>1095.356918854</v>
      </c>
      <c r="D129" s="11">
        <f>+'Recettes &amp;charges détail'!D151+'Recettes &amp;charges détail'!L151+'Recettes &amp;charges détail'!T151</f>
        <v>466.70860816700008</v>
      </c>
      <c r="E129" s="11">
        <f>+'Recettes &amp;charges détail'!E151+'Recettes &amp;charges détail'!M151+'Recettes &amp;charges détail'!U151</f>
        <v>376.45868824099995</v>
      </c>
      <c r="F129" s="11">
        <f>+'Recettes &amp;charges détail'!F151+'Recettes &amp;charges détail'!N151+'Recettes &amp;charges détail'!V151</f>
        <v>3244.433850375</v>
      </c>
      <c r="G129" s="11">
        <f>+'Recettes &amp;charges détail'!G151+'Recettes &amp;charges détail'!O151+'Recettes &amp;charges détail'!W151</f>
        <v>-90.038373581000002</v>
      </c>
      <c r="H129" s="11">
        <f>+'Recettes &amp;charges détail'!H151+'Recettes &amp;charges détail'!P151+'Recettes &amp;charges détail'!X151</f>
        <v>3154.3954767934792</v>
      </c>
      <c r="I129" s="11">
        <f>+'Recettes &amp;charges détail'!I151+'Recettes &amp;charges détail'!Q151+'Recettes &amp;charges détail'!Y151</f>
        <v>-5.2060931921005254E-10</v>
      </c>
      <c r="J129" s="140"/>
      <c r="K129" s="141"/>
      <c r="L129" s="141"/>
      <c r="M129" s="141"/>
      <c r="N129" s="141"/>
      <c r="O129" s="141"/>
      <c r="P129" s="142"/>
      <c r="Q129" s="11">
        <v>241.16928259299999</v>
      </c>
      <c r="R129" s="11">
        <v>120.26746987899998</v>
      </c>
      <c r="S129" s="11">
        <v>72.760197438000006</v>
      </c>
      <c r="T129" s="11">
        <v>434.19694990999994</v>
      </c>
      <c r="U129" s="11">
        <v>0</v>
      </c>
      <c r="V129" s="11" t="s">
        <v>72</v>
      </c>
      <c r="W129" s="11"/>
      <c r="X129" s="11">
        <v>770.10067403199992</v>
      </c>
      <c r="Y129" s="11">
        <v>526.20261741100001</v>
      </c>
      <c r="Z129" s="11">
        <v>356.03918946100003</v>
      </c>
      <c r="AA129" s="11">
        <v>1652.3424809039998</v>
      </c>
      <c r="AB129" s="11">
        <v>90.038373580999931</v>
      </c>
      <c r="AC129" s="11">
        <v>1832.4192280669997</v>
      </c>
      <c r="AD129" s="11">
        <v>90.038373581999878</v>
      </c>
    </row>
    <row r="130" spans="1:30" ht="21" customHeight="1" thickBot="1">
      <c r="A130" s="10" t="s">
        <v>19</v>
      </c>
      <c r="B130" s="11">
        <f>+'Recettes &amp;charges détail'!B152+'Recettes &amp;charges détail'!J152+'Recettes &amp;charges détail'!R152</f>
        <v>1738.3597034499999</v>
      </c>
      <c r="C130" s="11">
        <f>+'Recettes &amp;charges détail'!C152+'Recettes &amp;charges détail'!K152+'Recettes &amp;charges détail'!S152</f>
        <v>1910.7068230080004</v>
      </c>
      <c r="D130" s="11">
        <f>+'Recettes &amp;charges détail'!D152+'Recettes &amp;charges détail'!L152+'Recettes &amp;charges détail'!T152</f>
        <v>1751.6039080179999</v>
      </c>
      <c r="E130" s="11">
        <f>+'Recettes &amp;charges détail'!E152+'Recettes &amp;charges détail'!M152+'Recettes &amp;charges détail'!U152</f>
        <v>3180.6638268859997</v>
      </c>
      <c r="F130" s="11">
        <f>+'Recettes &amp;charges détail'!F152+'Recettes &amp;charges détail'!N152+'Recettes &amp;charges détail'!V152</f>
        <v>8581.3342613620007</v>
      </c>
      <c r="G130" s="11">
        <f>+'Recettes &amp;charges détail'!G152+'Recettes &amp;charges détail'!O152+'Recettes &amp;charges détail'!W152</f>
        <v>-447.46088941400001</v>
      </c>
      <c r="H130" s="11">
        <f>+'Recettes &amp;charges détail'!H152+'Recettes &amp;charges détail'!P152+'Recettes &amp;charges détail'!X152</f>
        <v>8133.873371943223</v>
      </c>
      <c r="I130" s="11">
        <f>+'Recettes &amp;charges détail'!I152+'Recettes &amp;charges détail'!Q152+'Recettes &amp;charges détail'!Y152</f>
        <v>-4.7767534852027889E-9</v>
      </c>
      <c r="J130" s="140"/>
      <c r="K130" s="141"/>
      <c r="L130" s="141"/>
      <c r="M130" s="141"/>
      <c r="N130" s="141"/>
      <c r="O130" s="141"/>
      <c r="P130" s="142"/>
      <c r="Q130" s="11">
        <v>97.627737083999975</v>
      </c>
      <c r="R130" s="11">
        <v>78.394239242000012</v>
      </c>
      <c r="S130" s="11">
        <v>195.88180670399998</v>
      </c>
      <c r="T130" s="11">
        <v>371.90378303</v>
      </c>
      <c r="U130" s="11">
        <v>0</v>
      </c>
      <c r="V130" s="11" t="s">
        <v>72</v>
      </c>
      <c r="W130" s="11"/>
      <c r="X130" s="11">
        <v>651.84855539400019</v>
      </c>
      <c r="Y130" s="11">
        <v>631.99571819899995</v>
      </c>
      <c r="Z130" s="11">
        <v>1310.273979307</v>
      </c>
      <c r="AA130" s="11">
        <v>2594.1182529000002</v>
      </c>
      <c r="AB130" s="11">
        <v>447.46088941300002</v>
      </c>
      <c r="AC130" s="11">
        <v>3489.0400317272629</v>
      </c>
      <c r="AD130" s="11">
        <v>447.46088941426257</v>
      </c>
    </row>
    <row r="131" spans="1:30" ht="21" customHeight="1" thickBot="1">
      <c r="A131" s="10" t="s">
        <v>20</v>
      </c>
      <c r="B131" s="11">
        <f>+'Recettes &amp;charges détail'!B153+'Recettes &amp;charges détail'!J153+'Recettes &amp;charges détail'!R153</f>
        <v>2306.4653872029994</v>
      </c>
      <c r="C131" s="11">
        <f>+'Recettes &amp;charges détail'!C153+'Recettes &amp;charges détail'!K153+'Recettes &amp;charges détail'!S153</f>
        <v>1806.3108985590002</v>
      </c>
      <c r="D131" s="11">
        <f>+'Recettes &amp;charges détail'!D153+'Recettes &amp;charges détail'!L153+'Recettes &amp;charges détail'!T153</f>
        <v>1445.4588649579998</v>
      </c>
      <c r="E131" s="11">
        <f>+'Recettes &amp;charges détail'!E153+'Recettes &amp;charges détail'!M153+'Recettes &amp;charges détail'!U153</f>
        <v>858.02514844199993</v>
      </c>
      <c r="F131" s="11">
        <f>+'Recettes &amp;charges détail'!F153+'Recettes &amp;charges détail'!N153+'Recettes &amp;charges détail'!V153</f>
        <v>6416.2602991619997</v>
      </c>
      <c r="G131" s="11">
        <f>+'Recettes &amp;charges détail'!G153+'Recettes &amp;charges détail'!O153+'Recettes &amp;charges détail'!W153</f>
        <v>-201.02329178700001</v>
      </c>
      <c r="H131" s="11">
        <f>+'Recettes &amp;charges détail'!H153+'Recettes &amp;charges détail'!P153+'Recettes &amp;charges détail'!X153</f>
        <v>6215.2370073725679</v>
      </c>
      <c r="I131" s="11">
        <f>+'Recettes &amp;charges détail'!I153+'Recettes &amp;charges détail'!Q153+'Recettes &amp;charges détail'!Y153</f>
        <v>-2.43261456489563E-9</v>
      </c>
      <c r="J131" s="140"/>
      <c r="K131" s="141"/>
      <c r="L131" s="141"/>
      <c r="M131" s="141"/>
      <c r="N131" s="141"/>
      <c r="O131" s="141"/>
      <c r="P131" s="142"/>
      <c r="Q131" s="11">
        <v>218.03011063299996</v>
      </c>
      <c r="R131" s="11">
        <v>783.3527424319999</v>
      </c>
      <c r="S131" s="11">
        <v>172.83177596900001</v>
      </c>
      <c r="T131" s="11">
        <v>1174.2146290339999</v>
      </c>
      <c r="U131" s="11">
        <v>0</v>
      </c>
      <c r="V131" s="11" t="s">
        <v>72</v>
      </c>
      <c r="W131" s="11"/>
      <c r="X131" s="11">
        <v>1652.1684456479993</v>
      </c>
      <c r="Y131" s="11">
        <v>2118.4266002670001</v>
      </c>
      <c r="Z131" s="11">
        <v>1176.3937695679999</v>
      </c>
      <c r="AA131" s="11">
        <v>4946.9888154829996</v>
      </c>
      <c r="AB131" s="11">
        <v>201.02329178700015</v>
      </c>
      <c r="AC131" s="11">
        <v>5349.0353990572421</v>
      </c>
      <c r="AD131" s="11">
        <v>201.02329178724275</v>
      </c>
    </row>
    <row r="132" spans="1:30" ht="21" customHeight="1" thickBot="1">
      <c r="A132" s="10" t="s">
        <v>21</v>
      </c>
      <c r="B132" s="11">
        <f>+'Recettes &amp;charges détail'!B154+'Recettes &amp;charges détail'!J154+'Recettes &amp;charges détail'!R154</f>
        <v>3726.2611547669994</v>
      </c>
      <c r="C132" s="11">
        <f>+'Recettes &amp;charges détail'!C154+'Recettes &amp;charges détail'!K154+'Recettes &amp;charges détail'!S154</f>
        <v>4152.9211931599993</v>
      </c>
      <c r="D132" s="11">
        <f>+'Recettes &amp;charges détail'!D154+'Recettes &amp;charges détail'!L154+'Recettes &amp;charges détail'!T154</f>
        <v>1453.9933450859999</v>
      </c>
      <c r="E132" s="11">
        <f>+'Recettes &amp;charges détail'!E154+'Recettes &amp;charges détail'!M154+'Recettes &amp;charges détail'!U154</f>
        <v>1365.7874160160002</v>
      </c>
      <c r="F132" s="11">
        <f>+'Recettes &amp;charges détail'!F154+'Recettes &amp;charges détail'!N154+'Recettes &amp;charges détail'!V154</f>
        <v>10698.963109029</v>
      </c>
      <c r="G132" s="11">
        <f>+'Recettes &amp;charges détail'!G154+'Recettes &amp;charges détail'!O154+'Recettes &amp;charges détail'!W154</f>
        <v>-2796.8731116819999</v>
      </c>
      <c r="H132" s="11">
        <f>+'Recettes &amp;charges détail'!H154+'Recettes &amp;charges détail'!P154+'Recettes &amp;charges détail'!X154</f>
        <v>7902.0899973465648</v>
      </c>
      <c r="I132" s="11">
        <f>+'Recettes &amp;charges détail'!I154+'Recettes &amp;charges détail'!Q154+'Recettes &amp;charges détail'!Y154</f>
        <v>-4.3213367462158205E-10</v>
      </c>
      <c r="J132" s="140"/>
      <c r="K132" s="141"/>
      <c r="L132" s="141"/>
      <c r="M132" s="141"/>
      <c r="N132" s="141"/>
      <c r="O132" s="141"/>
      <c r="P132" s="142"/>
      <c r="Q132" s="11">
        <v>379.93759123799998</v>
      </c>
      <c r="R132" s="11">
        <v>87.777920899999998</v>
      </c>
      <c r="S132" s="11">
        <v>100.492159556</v>
      </c>
      <c r="T132" s="11">
        <v>568.20767169400006</v>
      </c>
      <c r="U132" s="11">
        <v>0</v>
      </c>
      <c r="V132" s="11" t="s">
        <v>72</v>
      </c>
      <c r="W132" s="11"/>
      <c r="X132" s="11">
        <v>1108.5173386079998</v>
      </c>
      <c r="Y132" s="11">
        <v>528.28668994399993</v>
      </c>
      <c r="Z132" s="11">
        <v>1488.937866407</v>
      </c>
      <c r="AA132" s="11">
        <v>3125.7418949590001</v>
      </c>
      <c r="AB132" s="11">
        <v>2796.8731116819999</v>
      </c>
      <c r="AC132" s="11">
        <v>8719.4881183221896</v>
      </c>
      <c r="AD132" s="11">
        <v>2796.87311168119</v>
      </c>
    </row>
    <row r="133" spans="1:30" ht="21" customHeight="1" thickBot="1">
      <c r="A133" s="10" t="s">
        <v>22</v>
      </c>
      <c r="B133" s="11">
        <f>+'Recettes &amp;charges détail'!B155+'Recettes &amp;charges détail'!J155+'Recettes &amp;charges détail'!R155</f>
        <v>2483.007416771</v>
      </c>
      <c r="C133" s="11">
        <f>+'Recettes &amp;charges détail'!C155+'Recettes &amp;charges détail'!K155+'Recettes &amp;charges détail'!S155</f>
        <v>3709.0073226609984</v>
      </c>
      <c r="D133" s="11">
        <f>+'Recettes &amp;charges détail'!D155+'Recettes &amp;charges détail'!L155+'Recettes &amp;charges détail'!T155</f>
        <v>1760.643009781</v>
      </c>
      <c r="E133" s="11">
        <f>+'Recettes &amp;charges détail'!E155+'Recettes &amp;charges détail'!M155+'Recettes &amp;charges détail'!U155</f>
        <v>1519.944764262</v>
      </c>
      <c r="F133" s="11">
        <f>+'Recettes &amp;charges détail'!F155+'Recettes &amp;charges détail'!N155+'Recettes &amp;charges détail'!V155</f>
        <v>9472.602513474998</v>
      </c>
      <c r="G133" s="11">
        <f>+'Recettes &amp;charges détail'!G155+'Recettes &amp;charges détail'!O155+'Recettes &amp;charges détail'!W155</f>
        <v>0</v>
      </c>
      <c r="H133" s="11">
        <f>+'Recettes &amp;charges détail'!H155+'Recettes &amp;charges détail'!P155+'Recettes &amp;charges détail'!X155</f>
        <v>9472.6025134732281</v>
      </c>
      <c r="I133" s="11">
        <f>+'Recettes &amp;charges détail'!I155+'Recettes &amp;charges détail'!Q155+'Recettes &amp;charges détail'!Y155</f>
        <v>-1.7695128917694091E-9</v>
      </c>
      <c r="J133" s="140"/>
      <c r="K133" s="141"/>
      <c r="L133" s="141"/>
      <c r="M133" s="141"/>
      <c r="N133" s="141"/>
      <c r="O133" s="141"/>
      <c r="P133" s="142"/>
      <c r="Q133" s="11">
        <v>309.14588765600001</v>
      </c>
      <c r="R133" s="11">
        <v>288.98014158600006</v>
      </c>
      <c r="S133" s="11">
        <v>259.01036385599997</v>
      </c>
      <c r="T133" s="11">
        <v>857.1363930980001</v>
      </c>
      <c r="U133" s="11">
        <v>0</v>
      </c>
      <c r="V133" s="11" t="s">
        <v>72</v>
      </c>
      <c r="W133" s="11"/>
      <c r="X133" s="11">
        <v>2898.0144249149985</v>
      </c>
      <c r="Y133" s="11">
        <v>2669.2258118059995</v>
      </c>
      <c r="Z133" s="11">
        <v>2477.0243193209999</v>
      </c>
      <c r="AA133" s="11">
        <v>8044.2645560419987</v>
      </c>
      <c r="AB133" s="11">
        <v>0</v>
      </c>
      <c r="AC133" s="11">
        <v>7339.2507519877217</v>
      </c>
      <c r="AD133" s="11">
        <v>-705.01380405427699</v>
      </c>
    </row>
    <row r="134" spans="1:30" ht="21" customHeight="1" thickBot="1">
      <c r="A134" s="10" t="s">
        <v>23</v>
      </c>
      <c r="B134" s="11">
        <f>+'Recettes &amp;charges détail'!B156+'Recettes &amp;charges détail'!J156+'Recettes &amp;charges détail'!R156</f>
        <v>1889.9292395370003</v>
      </c>
      <c r="C134" s="11">
        <f>+'Recettes &amp;charges détail'!C156+'Recettes &amp;charges détail'!K156+'Recettes &amp;charges détail'!S156</f>
        <v>2663.946867001001</v>
      </c>
      <c r="D134" s="11">
        <f>+'Recettes &amp;charges détail'!D156+'Recettes &amp;charges détail'!L156+'Recettes &amp;charges détail'!T156</f>
        <v>1702.0187532689999</v>
      </c>
      <c r="E134" s="11">
        <f>+'Recettes &amp;charges détail'!E156+'Recettes &amp;charges détail'!M156+'Recettes &amp;charges détail'!U156</f>
        <v>1824.5075535670001</v>
      </c>
      <c r="F134" s="11">
        <f>+'Recettes &amp;charges détail'!F156+'Recettes &amp;charges détail'!N156+'Recettes &amp;charges détail'!V156</f>
        <v>8080.4024133740013</v>
      </c>
      <c r="G134" s="11">
        <f>+'Recettes &amp;charges détail'!G156+'Recettes &amp;charges détail'!O156+'Recettes &amp;charges détail'!W156</f>
        <v>0</v>
      </c>
      <c r="H134" s="11">
        <f>+'Recettes &amp;charges détail'!H156+'Recettes &amp;charges détail'!P156+'Recettes &amp;charges détail'!X156</f>
        <v>8080.4024133746243</v>
      </c>
      <c r="I134" s="11">
        <f>+'Recettes &amp;charges détail'!I156+'Recettes &amp;charges détail'!Q156+'Recettes &amp;charges détail'!Y156</f>
        <v>6.2305480241775516E-10</v>
      </c>
      <c r="J134" s="140"/>
      <c r="K134" s="141"/>
      <c r="L134" s="141"/>
      <c r="M134" s="141"/>
      <c r="N134" s="141"/>
      <c r="O134" s="141"/>
      <c r="P134" s="142"/>
      <c r="Q134" s="11">
        <v>163.51915043800005</v>
      </c>
      <c r="R134" s="11">
        <v>114.06222008499999</v>
      </c>
      <c r="S134" s="11">
        <v>202.68925817100001</v>
      </c>
      <c r="T134" s="11">
        <v>480.27062869400004</v>
      </c>
      <c r="U134" s="11">
        <v>0</v>
      </c>
      <c r="V134" s="11" t="s">
        <v>72</v>
      </c>
      <c r="W134" s="11"/>
      <c r="X134" s="11">
        <v>1053.7668777940003</v>
      </c>
      <c r="Y134" s="11">
        <v>974.7665424359999</v>
      </c>
      <c r="Z134" s="11">
        <v>1157.2998384990001</v>
      </c>
      <c r="AA134" s="11">
        <v>3185.8332587290001</v>
      </c>
      <c r="AB134" s="11">
        <v>0</v>
      </c>
      <c r="AC134" s="11">
        <v>2764.1027079317932</v>
      </c>
      <c r="AD134" s="11">
        <v>-421.73055079720683</v>
      </c>
    </row>
    <row r="135" spans="1:30" ht="20.100000000000001" customHeight="1" thickBot="1">
      <c r="A135" s="10" t="s">
        <v>24</v>
      </c>
      <c r="B135" s="11">
        <f>+'Recettes &amp;charges détail'!B157+'Recettes &amp;charges détail'!J157+'Recettes &amp;charges détail'!R157</f>
        <v>1389.816081915</v>
      </c>
      <c r="C135" s="11">
        <f>+'Recettes &amp;charges détail'!C157+'Recettes &amp;charges détail'!K157+'Recettes &amp;charges détail'!S157</f>
        <v>1264.2928612559999</v>
      </c>
      <c r="D135" s="11">
        <f>+'Recettes &amp;charges détail'!D157+'Recettes &amp;charges détail'!L157+'Recettes &amp;charges détail'!T157</f>
        <v>970.37265033199992</v>
      </c>
      <c r="E135" s="11">
        <f>+'Recettes &amp;charges détail'!E157+'Recettes &amp;charges détail'!M157+'Recettes &amp;charges détail'!U157</f>
        <v>541.42339537599992</v>
      </c>
      <c r="F135" s="11">
        <f>+'Recettes &amp;charges détail'!F157+'Recettes &amp;charges détail'!N157+'Recettes &amp;charges détail'!V157</f>
        <v>4165.9049888789996</v>
      </c>
      <c r="G135" s="11">
        <f>+'Recettes &amp;charges détail'!G157+'Recettes &amp;charges détail'!O157+'Recettes &amp;charges détail'!W157</f>
        <v>0</v>
      </c>
      <c r="H135" s="11">
        <f>+'Recettes &amp;charges détail'!H157+'Recettes &amp;charges détail'!P157+'Recettes &amp;charges détail'!X157</f>
        <v>4165.9049888827458</v>
      </c>
      <c r="I135" s="11">
        <f>+'Recettes &amp;charges détail'!I157+'Recettes &amp;charges détail'!Q157+'Recettes &amp;charges détail'!Y157</f>
        <v>3.7457793951034548E-9</v>
      </c>
      <c r="J135" s="140"/>
      <c r="K135" s="141"/>
      <c r="L135" s="141"/>
      <c r="M135" s="141"/>
      <c r="N135" s="141"/>
      <c r="O135" s="141"/>
      <c r="P135" s="142"/>
      <c r="Q135" s="11">
        <v>119.75634431499998</v>
      </c>
      <c r="R135" s="11">
        <v>139.59374736699999</v>
      </c>
      <c r="S135" s="11">
        <v>74.136283985000006</v>
      </c>
      <c r="T135" s="11">
        <v>333.48637566699995</v>
      </c>
      <c r="U135" s="11">
        <v>0</v>
      </c>
      <c r="V135" s="11" t="s">
        <v>72</v>
      </c>
      <c r="W135" s="11"/>
      <c r="X135" s="11">
        <v>507.34303469900004</v>
      </c>
      <c r="Y135" s="11">
        <v>1452.107615313</v>
      </c>
      <c r="Z135" s="11">
        <v>357.773743733</v>
      </c>
      <c r="AA135" s="11">
        <v>2317.2243937449998</v>
      </c>
      <c r="AB135" s="11">
        <v>0</v>
      </c>
      <c r="AC135" s="11">
        <v>1606.7259853592427</v>
      </c>
      <c r="AD135" s="11">
        <v>-710.49840838575733</v>
      </c>
    </row>
    <row r="136" spans="1:30" ht="20.100000000000001" customHeight="1" thickBot="1">
      <c r="A136" s="10" t="s">
        <v>25</v>
      </c>
      <c r="B136" s="11">
        <f>+'Recettes &amp;charges détail'!B158+'Recettes &amp;charges détail'!J158+'Recettes &amp;charges détail'!R158</f>
        <v>2251.5986492050001</v>
      </c>
      <c r="C136" s="11">
        <f>+'Recettes &amp;charges détail'!C158+'Recettes &amp;charges détail'!K158+'Recettes &amp;charges détail'!S158</f>
        <v>1096.528637057</v>
      </c>
      <c r="D136" s="11">
        <f>+'Recettes &amp;charges détail'!D158+'Recettes &amp;charges détail'!L158+'Recettes &amp;charges détail'!T158</f>
        <v>860.12682935400005</v>
      </c>
      <c r="E136" s="11">
        <f>+'Recettes &amp;charges détail'!E158+'Recettes &amp;charges détail'!M158+'Recettes &amp;charges détail'!U158</f>
        <v>1341.5105861070003</v>
      </c>
      <c r="F136" s="11">
        <f>+'Recettes &amp;charges détail'!F158+'Recettes &amp;charges détail'!N158+'Recettes &amp;charges détail'!V158</f>
        <v>5549.7647017230001</v>
      </c>
      <c r="G136" s="11">
        <f>+'Recettes &amp;charges détail'!G158+'Recettes &amp;charges détail'!O158+'Recettes &amp;charges détail'!W158</f>
        <v>-231.74949406600001</v>
      </c>
      <c r="H136" s="11">
        <f>+'Recettes &amp;charges détail'!H158+'Recettes &amp;charges détail'!P158+'Recettes &amp;charges détail'!X158</f>
        <v>5318.0152076582117</v>
      </c>
      <c r="I136" s="11">
        <f>+'Recettes &amp;charges détail'!I158+'Recettes &amp;charges détail'!Q158+'Recettes &amp;charges détail'!Y158</f>
        <v>1.2116506695747375E-9</v>
      </c>
      <c r="J136" s="140"/>
      <c r="K136" s="141"/>
      <c r="L136" s="141"/>
      <c r="M136" s="141"/>
      <c r="N136" s="141"/>
      <c r="O136" s="141"/>
      <c r="P136" s="142"/>
      <c r="Q136" s="11">
        <v>272.83420951400012</v>
      </c>
      <c r="R136" s="11">
        <v>213.50567445300001</v>
      </c>
      <c r="S136" s="11">
        <v>369.07864639600001</v>
      </c>
      <c r="T136" s="11">
        <v>855.41853036300006</v>
      </c>
      <c r="U136" s="11">
        <v>0</v>
      </c>
      <c r="V136" s="11" t="s">
        <v>72</v>
      </c>
      <c r="W136" s="11"/>
      <c r="X136" s="11">
        <v>1069.1865278420003</v>
      </c>
      <c r="Y136" s="11">
        <v>1307.6762437820003</v>
      </c>
      <c r="Z136" s="11">
        <v>1858.1376235149996</v>
      </c>
      <c r="AA136" s="11">
        <v>4235.0003951390008</v>
      </c>
      <c r="AB136" s="11">
        <v>231.74949406700009</v>
      </c>
      <c r="AC136" s="11">
        <v>4698.4993832740001</v>
      </c>
      <c r="AD136" s="11">
        <v>231.74949406799968</v>
      </c>
    </row>
    <row r="137" spans="1:30" ht="20.100000000000001" customHeight="1" thickBot="1">
      <c r="A137" s="10" t="s">
        <v>26</v>
      </c>
      <c r="B137" s="11">
        <f>+'Recettes &amp;charges détail'!B159+'Recettes &amp;charges détail'!J159+'Recettes &amp;charges détail'!R159</f>
        <v>2998.7955421010006</v>
      </c>
      <c r="C137" s="11">
        <f>+'Recettes &amp;charges détail'!C159+'Recettes &amp;charges détail'!K159+'Recettes &amp;charges détail'!S159</f>
        <v>3837.2812946270001</v>
      </c>
      <c r="D137" s="11">
        <f>+'Recettes &amp;charges détail'!D159+'Recettes &amp;charges détail'!L159+'Recettes &amp;charges détail'!T159</f>
        <v>3602.2140716530002</v>
      </c>
      <c r="E137" s="11">
        <f>+'Recettes &amp;charges détail'!E159+'Recettes &amp;charges détail'!M159+'Recettes &amp;charges détail'!U159</f>
        <v>1869.9341295010004</v>
      </c>
      <c r="F137" s="11">
        <f>+'Recettes &amp;charges détail'!F159+'Recettes &amp;charges détail'!N159+'Recettes &amp;charges détail'!V159</f>
        <v>12308.225037882001</v>
      </c>
      <c r="G137" s="11">
        <f>+'Recettes &amp;charges détail'!G159+'Recettes &amp;charges détail'!O159+'Recettes &amp;charges détail'!W159</f>
        <v>0</v>
      </c>
      <c r="H137" s="11">
        <f>+'Recettes &amp;charges détail'!H159+'Recettes &amp;charges détail'!P159+'Recettes &amp;charges détail'!X159</f>
        <v>12308.225037877806</v>
      </c>
      <c r="I137" s="11">
        <f>+'Recettes &amp;charges détail'!I159+'Recettes &amp;charges détail'!Q159+'Recettes &amp;charges détail'!Y159</f>
        <v>-4.1946768760681148E-9</v>
      </c>
      <c r="J137" s="140"/>
      <c r="K137" s="141"/>
      <c r="L137" s="141"/>
      <c r="M137" s="141"/>
      <c r="N137" s="141"/>
      <c r="O137" s="141"/>
      <c r="P137" s="142"/>
      <c r="Q137" s="11">
        <v>35.387506217000002</v>
      </c>
      <c r="R137" s="11">
        <v>95.541261914999993</v>
      </c>
      <c r="S137" s="11">
        <v>91.676479540000003</v>
      </c>
      <c r="T137" s="11">
        <v>222.60524767199999</v>
      </c>
      <c r="U137" s="11">
        <v>0</v>
      </c>
      <c r="V137" s="11" t="s">
        <v>72</v>
      </c>
      <c r="W137" s="11"/>
      <c r="X137" s="11">
        <v>2261.2761296819999</v>
      </c>
      <c r="Y137" s="11">
        <v>11459.690147799998</v>
      </c>
      <c r="Z137" s="11">
        <v>2930.1344816149999</v>
      </c>
      <c r="AA137" s="11">
        <v>16651.100759097</v>
      </c>
      <c r="AB137" s="11">
        <v>0</v>
      </c>
      <c r="AC137" s="11">
        <v>8631.6158856111524</v>
      </c>
      <c r="AD137" s="11">
        <v>-8019.484873485846</v>
      </c>
    </row>
    <row r="138" spans="1:30" ht="20.100000000000001" customHeight="1" thickBot="1">
      <c r="A138" s="10" t="s">
        <v>27</v>
      </c>
      <c r="B138" s="11">
        <f>+'Recettes &amp;charges détail'!B160+'Recettes &amp;charges détail'!J160+'Recettes &amp;charges détail'!R160</f>
        <v>3248.142871909</v>
      </c>
      <c r="C138" s="11">
        <f>+'Recettes &amp;charges détail'!C160+'Recettes &amp;charges détail'!K160+'Recettes &amp;charges détail'!S160</f>
        <v>6291.656470429999</v>
      </c>
      <c r="D138" s="11">
        <f>+'Recettes &amp;charges détail'!D160+'Recettes &amp;charges détail'!L160+'Recettes &amp;charges détail'!T160</f>
        <v>4205.7708682559996</v>
      </c>
      <c r="E138" s="11">
        <f>+'Recettes &amp;charges détail'!E160+'Recettes &amp;charges détail'!M160+'Recettes &amp;charges détail'!U160</f>
        <v>1643.966790015</v>
      </c>
      <c r="F138" s="11">
        <f>+'Recettes &amp;charges détail'!F160+'Recettes &amp;charges détail'!N160+'Recettes &amp;charges détail'!V160</f>
        <v>15389.53700061</v>
      </c>
      <c r="G138" s="11">
        <f>+'Recettes &amp;charges détail'!G160+'Recettes &amp;charges détail'!O160+'Recettes &amp;charges détail'!W160</f>
        <v>-858.02152203000003</v>
      </c>
      <c r="H138" s="11">
        <f>+'Recettes &amp;charges détail'!H160+'Recettes &amp;charges détail'!P160+'Recettes &amp;charges détail'!X160</f>
        <v>14531.515478579198</v>
      </c>
      <c r="I138" s="11">
        <f>+'Recettes &amp;charges détail'!I160+'Recettes &amp;charges détail'!Q160+'Recettes &amp;charges détail'!Y160</f>
        <v>-7.9907476902008055E-10</v>
      </c>
      <c r="J138" s="140"/>
      <c r="K138" s="141"/>
      <c r="L138" s="141"/>
      <c r="M138" s="141"/>
      <c r="N138" s="141"/>
      <c r="O138" s="141"/>
      <c r="P138" s="142"/>
      <c r="Q138" s="11">
        <v>295.51877795699994</v>
      </c>
      <c r="R138" s="11">
        <v>483.22761974100001</v>
      </c>
      <c r="S138" s="11">
        <v>255.157740518</v>
      </c>
      <c r="T138" s="11">
        <v>1033.9041382159999</v>
      </c>
      <c r="U138" s="11">
        <v>0</v>
      </c>
      <c r="V138" s="11" t="s">
        <v>72</v>
      </c>
      <c r="W138" s="11"/>
      <c r="X138" s="11">
        <v>4244.3638078310005</v>
      </c>
      <c r="Y138" s="11">
        <v>6391.2153280959992</v>
      </c>
      <c r="Z138" s="11">
        <v>2430.5948574700001</v>
      </c>
      <c r="AA138" s="11">
        <v>13066.173993397002</v>
      </c>
      <c r="AB138" s="11">
        <v>858.02152203099968</v>
      </c>
      <c r="AC138" s="11">
        <v>14782.217037454086</v>
      </c>
      <c r="AD138" s="11">
        <v>858.02152202608454</v>
      </c>
    </row>
    <row r="139" spans="1:30" ht="20.100000000000001" customHeight="1" thickBot="1">
      <c r="A139" s="10" t="s">
        <v>28</v>
      </c>
      <c r="B139" s="11">
        <f>+'Recettes &amp;charges détail'!B161+'Recettes &amp;charges détail'!J161+'Recettes &amp;charges détail'!R161</f>
        <v>7984.7280550620007</v>
      </c>
      <c r="C139" s="11">
        <f>+'Recettes &amp;charges détail'!C161+'Recettes &amp;charges détail'!K161+'Recettes &amp;charges détail'!S161</f>
        <v>12036.833814202999</v>
      </c>
      <c r="D139" s="11">
        <f>+'Recettes &amp;charges détail'!D161+'Recettes &amp;charges détail'!L161+'Recettes &amp;charges détail'!T161</f>
        <v>8456.5402150949976</v>
      </c>
      <c r="E139" s="11">
        <f>+'Recettes &amp;charges détail'!E161+'Recettes &amp;charges détail'!M161+'Recettes &amp;charges détail'!U161</f>
        <v>3683.0906890410001</v>
      </c>
      <c r="F139" s="11">
        <f>+'Recettes &amp;charges détail'!F161+'Recettes &amp;charges détail'!N161+'Recettes &amp;charges détail'!V161</f>
        <v>32161.192773400999</v>
      </c>
      <c r="G139" s="11">
        <f>+'Recettes &amp;charges détail'!G161+'Recettes &amp;charges détail'!O161+'Recettes &amp;charges détail'!W161</f>
        <v>-3607.0101221520003</v>
      </c>
      <c r="H139" s="11">
        <f>+'Recettes &amp;charges détail'!H161+'Recettes &amp;charges détail'!P161+'Recettes &amp;charges détail'!X161</f>
        <v>28554.182651248761</v>
      </c>
      <c r="I139" s="11">
        <f>+'Recettes &amp;charges détail'!I161+'Recettes &amp;charges détail'!Q161+'Recettes &amp;charges détail'!Y161</f>
        <v>-2.384185791015625E-10</v>
      </c>
      <c r="J139" s="140"/>
      <c r="K139" s="141"/>
      <c r="L139" s="141"/>
      <c r="M139" s="141"/>
      <c r="N139" s="141"/>
      <c r="O139" s="141"/>
      <c r="P139" s="142"/>
      <c r="Q139" s="11">
        <v>953.76715936499988</v>
      </c>
      <c r="R139" s="11">
        <v>2256.8791660330003</v>
      </c>
      <c r="S139" s="11">
        <v>630.64380664700002</v>
      </c>
      <c r="T139" s="11">
        <v>3841.2901320450001</v>
      </c>
      <c r="U139" s="11">
        <v>0</v>
      </c>
      <c r="V139" s="11" t="s">
        <v>72</v>
      </c>
      <c r="W139" s="11"/>
      <c r="X139" s="11">
        <v>6694.7136408789984</v>
      </c>
      <c r="Y139" s="11">
        <v>12052.714252276999</v>
      </c>
      <c r="Z139" s="11">
        <v>6134.130800558999</v>
      </c>
      <c r="AA139" s="11">
        <v>24881.558693715</v>
      </c>
      <c r="AB139" s="11">
        <v>3607.0101221529985</v>
      </c>
      <c r="AC139" s="11">
        <v>32095.578938024384</v>
      </c>
      <c r="AD139" s="11">
        <v>3607.0101221563859</v>
      </c>
    </row>
    <row r="140" spans="1:30" ht="20.100000000000001" customHeight="1" thickBot="1">
      <c r="A140" s="10" t="s">
        <v>29</v>
      </c>
      <c r="B140" s="11">
        <f>+'Recettes &amp;charges détail'!B162+'Recettes &amp;charges détail'!J162+'Recettes &amp;charges détail'!R162</f>
        <v>4202.0156951590006</v>
      </c>
      <c r="C140" s="11">
        <f>+'Recettes &amp;charges détail'!C162+'Recettes &amp;charges détail'!K162+'Recettes &amp;charges détail'!S162</f>
        <v>9605.7721407359986</v>
      </c>
      <c r="D140" s="11">
        <f>+'Recettes &amp;charges détail'!D162+'Recettes &amp;charges détail'!L162+'Recettes &amp;charges détail'!T162</f>
        <v>8605.5750916309989</v>
      </c>
      <c r="E140" s="11">
        <f>+'Recettes &amp;charges détail'!E162+'Recettes &amp;charges détail'!M162+'Recettes &amp;charges détail'!U162</f>
        <v>3587.1810378490004</v>
      </c>
      <c r="F140" s="11">
        <f>+'Recettes &amp;charges détail'!F162+'Recettes &amp;charges détail'!N162+'Recettes &amp;charges détail'!V162</f>
        <v>26000.543965375</v>
      </c>
      <c r="G140" s="11">
        <f>+'Recettes &amp;charges détail'!G162+'Recettes &amp;charges détail'!O162+'Recettes &amp;charges détail'!W162</f>
        <v>-1490.7906367530002</v>
      </c>
      <c r="H140" s="11">
        <f>+'Recettes &amp;charges détail'!H162+'Recettes &amp;charges détail'!P162+'Recettes &amp;charges détail'!X162</f>
        <v>24509.753328625808</v>
      </c>
      <c r="I140" s="11">
        <f>+'Recettes &amp;charges détail'!I162+'Recettes &amp;charges détail'!Q162+'Recettes &amp;charges détail'!Y162</f>
        <v>3.8109719753265377E-9</v>
      </c>
      <c r="J140" s="140"/>
      <c r="K140" s="141"/>
      <c r="L140" s="141"/>
      <c r="M140" s="141"/>
      <c r="N140" s="141"/>
      <c r="O140" s="141"/>
      <c r="P140" s="142"/>
      <c r="Q140" s="11">
        <v>883.20624326399991</v>
      </c>
      <c r="R140" s="11">
        <v>1023.405601444</v>
      </c>
      <c r="S140" s="11">
        <v>1055.785734026</v>
      </c>
      <c r="T140" s="11">
        <v>2962.3975787339996</v>
      </c>
      <c r="U140" s="11">
        <v>0</v>
      </c>
      <c r="V140" s="11" t="s">
        <v>72</v>
      </c>
      <c r="W140" s="11"/>
      <c r="X140" s="11">
        <v>4833.0647244049997</v>
      </c>
      <c r="Y140" s="11">
        <v>7198.2838672710004</v>
      </c>
      <c r="Z140" s="11">
        <v>5137.7974501079998</v>
      </c>
      <c r="AA140" s="11">
        <v>17169.146041784003</v>
      </c>
      <c r="AB140" s="11">
        <v>1490.7906367529999</v>
      </c>
      <c r="AC140" s="11">
        <v>20150.72731528966</v>
      </c>
      <c r="AD140" s="11">
        <v>1490.790636752658</v>
      </c>
    </row>
    <row r="141" spans="1:30" ht="20.100000000000001" customHeight="1" thickBot="1">
      <c r="A141" s="10" t="s">
        <v>30</v>
      </c>
      <c r="B141" s="11">
        <f>+'Recettes &amp;charges détail'!B163+'Recettes &amp;charges détail'!J163+'Recettes &amp;charges détail'!R163</f>
        <v>4359.782307466</v>
      </c>
      <c r="C141" s="11">
        <f>+'Recettes &amp;charges détail'!C163+'Recettes &amp;charges détail'!K163+'Recettes &amp;charges détail'!S163</f>
        <v>13124.434561794002</v>
      </c>
      <c r="D141" s="11">
        <f>+'Recettes &amp;charges détail'!D163+'Recettes &amp;charges détail'!L163+'Recettes &amp;charges détail'!T163</f>
        <v>8160.4609595779984</v>
      </c>
      <c r="E141" s="11">
        <f>+'Recettes &amp;charges détail'!E163+'Recettes &amp;charges détail'!M163+'Recettes &amp;charges détail'!U163</f>
        <v>6639.0855700339998</v>
      </c>
      <c r="F141" s="11">
        <f>+'Recettes &amp;charges détail'!F163+'Recettes &amp;charges détail'!N163+'Recettes &amp;charges détail'!V163</f>
        <v>32283.763398872001</v>
      </c>
      <c r="G141" s="11">
        <f>+'Recettes &amp;charges détail'!G163+'Recettes &amp;charges détail'!O163+'Recettes &amp;charges détail'!W163</f>
        <v>-6549.7367349460001</v>
      </c>
      <c r="H141" s="11">
        <f>+'Recettes &amp;charges détail'!H163+'Recettes &amp;charges détail'!P163+'Recettes &amp;charges détail'!X163</f>
        <v>25734.026663921359</v>
      </c>
      <c r="I141" s="11">
        <f>+'Recettes &amp;charges détail'!I163+'Recettes &amp;charges détail'!Q163+'Recettes &amp;charges détail'!Y163</f>
        <v>-4.6454370021820064E-9</v>
      </c>
      <c r="J141" s="140"/>
      <c r="K141" s="141"/>
      <c r="L141" s="141"/>
      <c r="M141" s="141"/>
      <c r="N141" s="141"/>
      <c r="O141" s="141"/>
      <c r="P141" s="142"/>
      <c r="Q141" s="11">
        <v>550.59771843199985</v>
      </c>
      <c r="R141" s="11">
        <v>1179.3629930080001</v>
      </c>
      <c r="S141" s="11">
        <v>270.03883547999999</v>
      </c>
      <c r="T141" s="11">
        <v>1999.9995469200001</v>
      </c>
      <c r="U141" s="11">
        <v>0</v>
      </c>
      <c r="V141" s="11" t="s">
        <v>72</v>
      </c>
      <c r="W141" s="11"/>
      <c r="X141" s="11">
        <v>3973.8726926299992</v>
      </c>
      <c r="Y141" s="11">
        <v>9423.9849819110004</v>
      </c>
      <c r="Z141" s="11">
        <v>4642.2003444049997</v>
      </c>
      <c r="AA141" s="11">
        <v>18040.058018945998</v>
      </c>
      <c r="AB141" s="11">
        <v>6549.7367349459992</v>
      </c>
      <c r="AC141" s="11">
        <v>31139.531488833421</v>
      </c>
      <c r="AD141" s="11">
        <v>6549.7367349414208</v>
      </c>
    </row>
    <row r="142" spans="1:30" ht="20.100000000000001" customHeight="1" thickBot="1">
      <c r="A142" s="10" t="s">
        <v>31</v>
      </c>
      <c r="B142" s="11">
        <f>+'Recettes &amp;charges détail'!B164+'Recettes &amp;charges détail'!J164+'Recettes &amp;charges détail'!R164</f>
        <v>2897.4121627979998</v>
      </c>
      <c r="C142" s="11">
        <f>+'Recettes &amp;charges détail'!C164+'Recettes &amp;charges détail'!K164+'Recettes &amp;charges détail'!S164</f>
        <v>6013.4916583750019</v>
      </c>
      <c r="D142" s="11">
        <f>+'Recettes &amp;charges détail'!D164+'Recettes &amp;charges détail'!L164+'Recettes &amp;charges détail'!T164</f>
        <v>4051.0724279559995</v>
      </c>
      <c r="E142" s="11">
        <f>+'Recettes &amp;charges détail'!E164+'Recettes &amp;charges détail'!M164+'Recettes &amp;charges détail'!U164</f>
        <v>1859.3661081079999</v>
      </c>
      <c r="F142" s="11">
        <f>+'Recettes &amp;charges détail'!F164+'Recettes &amp;charges détail'!N164+'Recettes &amp;charges détail'!V164</f>
        <v>14821.342357237001</v>
      </c>
      <c r="G142" s="11">
        <f>+'Recettes &amp;charges détail'!G164+'Recettes &amp;charges détail'!O164+'Recettes &amp;charges détail'!W164</f>
        <v>-507.59371597500001</v>
      </c>
      <c r="H142" s="11">
        <f>+'Recettes &amp;charges détail'!H164+'Recettes &amp;charges détail'!P164+'Recettes &amp;charges détail'!X164</f>
        <v>14313.748641262911</v>
      </c>
      <c r="I142" s="11">
        <f>+'Recettes &amp;charges détail'!I164+'Recettes &amp;charges détail'!Q164+'Recettes &amp;charges détail'!Y164</f>
        <v>9.1083347797393797E-10</v>
      </c>
      <c r="J142" s="140"/>
      <c r="K142" s="141"/>
      <c r="L142" s="141"/>
      <c r="M142" s="141"/>
      <c r="N142" s="141"/>
      <c r="O142" s="141"/>
      <c r="P142" s="142"/>
      <c r="Q142" s="11">
        <v>454.71001199499995</v>
      </c>
      <c r="R142" s="11">
        <v>1135.044884357</v>
      </c>
      <c r="S142" s="11">
        <v>399.722915736</v>
      </c>
      <c r="T142" s="11">
        <v>1989.4778120880001</v>
      </c>
      <c r="U142" s="11">
        <v>0</v>
      </c>
      <c r="V142" s="11" t="s">
        <v>72</v>
      </c>
      <c r="W142" s="11"/>
      <c r="X142" s="11">
        <v>8768.640757262001</v>
      </c>
      <c r="Y142" s="11">
        <v>8335.3422939680004</v>
      </c>
      <c r="Z142" s="11">
        <v>4078.8309752340001</v>
      </c>
      <c r="AA142" s="11">
        <v>21182.814026463999</v>
      </c>
      <c r="AB142" s="11">
        <v>507.59371597500052</v>
      </c>
      <c r="AC142" s="11">
        <v>22198.001458415456</v>
      </c>
      <c r="AD142" s="11">
        <v>507.59371597645526</v>
      </c>
    </row>
    <row r="143" spans="1:30" ht="20.100000000000001" customHeight="1" thickBot="1">
      <c r="A143" s="10" t="s">
        <v>32</v>
      </c>
      <c r="B143" s="11">
        <f>+'Recettes &amp;charges détail'!B165+'Recettes &amp;charges détail'!J165+'Recettes &amp;charges détail'!R165</f>
        <v>2040.2903784300001</v>
      </c>
      <c r="C143" s="11">
        <f>+'Recettes &amp;charges détail'!C165+'Recettes &amp;charges détail'!K165+'Recettes &amp;charges détail'!S165</f>
        <v>1612.7758752990005</v>
      </c>
      <c r="D143" s="11">
        <f>+'Recettes &amp;charges détail'!D165+'Recettes &amp;charges détail'!L165+'Recettes &amp;charges détail'!T165</f>
        <v>1411.9956340189999</v>
      </c>
      <c r="E143" s="11">
        <f>+'Recettes &amp;charges détail'!E165+'Recettes &amp;charges détail'!M165+'Recettes &amp;charges détail'!U165</f>
        <v>1148.8950098729999</v>
      </c>
      <c r="F143" s="11">
        <f>+'Recettes &amp;charges détail'!F165+'Recettes &amp;charges détail'!N165+'Recettes &amp;charges détail'!V165</f>
        <v>6213.9568976210012</v>
      </c>
      <c r="G143" s="11">
        <f>+'Recettes &amp;charges détail'!G165+'Recettes &amp;charges détail'!O165+'Recettes &amp;charges détail'!W165</f>
        <v>0</v>
      </c>
      <c r="H143" s="11">
        <f>+'Recettes &amp;charges détail'!H165+'Recettes &amp;charges détail'!P165+'Recettes &amp;charges détail'!X165</f>
        <v>6213.9568976258752</v>
      </c>
      <c r="I143" s="11">
        <f>+'Recettes &amp;charges détail'!I165+'Recettes &amp;charges détail'!Q165+'Recettes &amp;charges détail'!Y165</f>
        <v>4.8736110329627987E-9</v>
      </c>
      <c r="J143" s="140"/>
      <c r="K143" s="141"/>
      <c r="L143" s="141"/>
      <c r="M143" s="141"/>
      <c r="N143" s="141"/>
      <c r="O143" s="141"/>
      <c r="P143" s="142"/>
      <c r="Q143" s="11">
        <v>130.91259180200004</v>
      </c>
      <c r="R143" s="11">
        <v>348.16620467900003</v>
      </c>
      <c r="S143" s="11">
        <v>119.028235189</v>
      </c>
      <c r="T143" s="11">
        <v>598.10703167000008</v>
      </c>
      <c r="U143" s="11">
        <v>0</v>
      </c>
      <c r="V143" s="11" t="s">
        <v>72</v>
      </c>
      <c r="W143" s="11"/>
      <c r="X143" s="11">
        <v>841.13847011400037</v>
      </c>
      <c r="Y143" s="11">
        <v>1651.4921038259999</v>
      </c>
      <c r="Z143" s="11">
        <v>1053.3912227400001</v>
      </c>
      <c r="AA143" s="11">
        <v>3546.0217966800005</v>
      </c>
      <c r="AB143" s="11">
        <v>0</v>
      </c>
      <c r="AC143" s="11">
        <v>3315.4454503651477</v>
      </c>
      <c r="AD143" s="11">
        <v>-230.57634631485305</v>
      </c>
    </row>
    <row r="144" spans="1:30" ht="20.100000000000001" customHeight="1" thickBot="1">
      <c r="A144" s="10" t="s">
        <v>33</v>
      </c>
      <c r="B144" s="11">
        <f>+'Recettes &amp;charges détail'!B166+'Recettes &amp;charges détail'!J166+'Recettes &amp;charges détail'!R166</f>
        <v>2069.1964780759999</v>
      </c>
      <c r="C144" s="11">
        <f>+'Recettes &amp;charges détail'!C166+'Recettes &amp;charges détail'!K166+'Recettes &amp;charges détail'!S166</f>
        <v>2009.8479108499998</v>
      </c>
      <c r="D144" s="11">
        <f>+'Recettes &amp;charges détail'!D166+'Recettes &amp;charges détail'!L166+'Recettes &amp;charges détail'!T166</f>
        <v>1216.9093187789999</v>
      </c>
      <c r="E144" s="11">
        <f>+'Recettes &amp;charges détail'!E166+'Recettes &amp;charges détail'!M166+'Recettes &amp;charges détail'!U166</f>
        <v>1010.685018432</v>
      </c>
      <c r="F144" s="11">
        <f>+'Recettes &amp;charges détail'!F166+'Recettes &amp;charges détail'!N166+'Recettes &amp;charges détail'!V166</f>
        <v>6306.6387261369991</v>
      </c>
      <c r="G144" s="11">
        <f>+'Recettes &amp;charges détail'!G166+'Recettes &amp;charges détail'!O166+'Recettes &amp;charges détail'!W166</f>
        <v>-196.811178781</v>
      </c>
      <c r="H144" s="11">
        <f>+'Recettes &amp;charges détail'!H166+'Recettes &amp;charges détail'!P166+'Recettes &amp;charges détail'!X166</f>
        <v>6109.8275473581843</v>
      </c>
      <c r="I144" s="11">
        <f>+'Recettes &amp;charges détail'!I166+'Recettes &amp;charges détail'!Q166+'Recettes &amp;charges détail'!Y166</f>
        <v>2.1848827600479127E-9</v>
      </c>
      <c r="J144" s="140"/>
      <c r="K144" s="141"/>
      <c r="L144" s="141"/>
      <c r="M144" s="141"/>
      <c r="N144" s="141"/>
      <c r="O144" s="141"/>
      <c r="P144" s="142"/>
      <c r="Q144" s="11">
        <v>187.89222628800002</v>
      </c>
      <c r="R144" s="11">
        <v>244.88666087200002</v>
      </c>
      <c r="S144" s="11">
        <v>121.49640451099998</v>
      </c>
      <c r="T144" s="11">
        <v>554.2752916710001</v>
      </c>
      <c r="U144" s="11">
        <v>0</v>
      </c>
      <c r="V144" s="11" t="s">
        <v>72</v>
      </c>
      <c r="W144" s="11"/>
      <c r="X144" s="11">
        <v>1242.1011595070004</v>
      </c>
      <c r="Y144" s="11">
        <v>1403.70073589</v>
      </c>
      <c r="Z144" s="11">
        <v>1500.595464279</v>
      </c>
      <c r="AA144" s="11">
        <v>4146.3973596760006</v>
      </c>
      <c r="AB144" s="11">
        <v>196.81117878099994</v>
      </c>
      <c r="AC144" s="11">
        <v>4540.0197172284225</v>
      </c>
      <c r="AD144" s="11">
        <v>196.81117877142273</v>
      </c>
    </row>
    <row r="145" spans="1:30" ht="20.100000000000001" customHeight="1" thickBot="1">
      <c r="A145" s="10" t="s">
        <v>34</v>
      </c>
      <c r="B145" s="11">
        <f>+'Recettes &amp;charges détail'!B167+'Recettes &amp;charges détail'!J167+'Recettes &amp;charges détail'!R167</f>
        <v>3337.3720901879997</v>
      </c>
      <c r="C145" s="11">
        <f>+'Recettes &amp;charges détail'!C167+'Recettes &amp;charges détail'!K167+'Recettes &amp;charges détail'!S167</f>
        <v>2567.6457422119997</v>
      </c>
      <c r="D145" s="11">
        <f>+'Recettes &amp;charges détail'!D167+'Recettes &amp;charges détail'!L167+'Recettes &amp;charges détail'!T167</f>
        <v>1089.925589342</v>
      </c>
      <c r="E145" s="11">
        <f>+'Recettes &amp;charges détail'!E167+'Recettes &amp;charges détail'!M167+'Recettes &amp;charges détail'!U167</f>
        <v>962.01042386200004</v>
      </c>
      <c r="F145" s="11">
        <f>+'Recettes &amp;charges détail'!F167+'Recettes &amp;charges détail'!N167+'Recettes &amp;charges détail'!V167</f>
        <v>7956.9538456039982</v>
      </c>
      <c r="G145" s="11">
        <f>+'Recettes &amp;charges détail'!G167+'Recettes &amp;charges détail'!O167+'Recettes &amp;charges détail'!W167</f>
        <v>0</v>
      </c>
      <c r="H145" s="11">
        <f>+'Recettes &amp;charges détail'!H167+'Recettes &amp;charges détail'!P167+'Recettes &amp;charges détail'!X167</f>
        <v>7956.9538456064174</v>
      </c>
      <c r="I145" s="11">
        <f>+'Recettes &amp;charges détail'!I167+'Recettes &amp;charges détail'!Q167+'Recettes &amp;charges détail'!Y167</f>
        <v>2.4177134037017823E-9</v>
      </c>
      <c r="J145" s="140"/>
      <c r="K145" s="141"/>
      <c r="L145" s="141"/>
      <c r="M145" s="141"/>
      <c r="N145" s="141"/>
      <c r="O145" s="141"/>
      <c r="P145" s="142"/>
      <c r="Q145" s="11">
        <v>449.68323525500011</v>
      </c>
      <c r="R145" s="11">
        <v>295.087326652</v>
      </c>
      <c r="S145" s="11">
        <v>156.77631948300004</v>
      </c>
      <c r="T145" s="11">
        <v>901.54688139000018</v>
      </c>
      <c r="U145" s="11">
        <v>0</v>
      </c>
      <c r="V145" s="11" t="s">
        <v>72</v>
      </c>
      <c r="W145" s="11"/>
      <c r="X145" s="11">
        <v>1803.7620232729996</v>
      </c>
      <c r="Y145" s="11">
        <v>1860.3236059019998</v>
      </c>
      <c r="Z145" s="11">
        <v>1085.8943831859999</v>
      </c>
      <c r="AA145" s="11">
        <v>4749.9800123609994</v>
      </c>
      <c r="AB145" s="11">
        <v>0</v>
      </c>
      <c r="AC145" s="11">
        <v>3842.183543029133</v>
      </c>
      <c r="AD145" s="11">
        <v>-907.79646933186609</v>
      </c>
    </row>
    <row r="146" spans="1:30" ht="21" customHeight="1" thickBot="1">
      <c r="A146" s="10" t="s">
        <v>35</v>
      </c>
      <c r="B146" s="11">
        <f>+'Recettes &amp;charges détail'!B168+'Recettes &amp;charges détail'!J168+'Recettes &amp;charges détail'!R168</f>
        <v>8528.8664676320004</v>
      </c>
      <c r="C146" s="11">
        <f>+'Recettes &amp;charges détail'!C168+'Recettes &amp;charges détail'!K168+'Recettes &amp;charges détail'!S168</f>
        <v>5033.8559457240026</v>
      </c>
      <c r="D146" s="11">
        <f>+'Recettes &amp;charges détail'!D168+'Recettes &amp;charges détail'!L168+'Recettes &amp;charges détail'!T168</f>
        <v>3799.1835879559994</v>
      </c>
      <c r="E146" s="11">
        <f>+'Recettes &amp;charges détail'!E168+'Recettes &amp;charges détail'!M168+'Recettes &amp;charges détail'!U168</f>
        <v>2772.5336382890005</v>
      </c>
      <c r="F146" s="11">
        <f>+'Recettes &amp;charges détail'!F168+'Recettes &amp;charges détail'!N168+'Recettes &amp;charges détail'!V168</f>
        <v>20134.439639601005</v>
      </c>
      <c r="G146" s="11">
        <f>+'Recettes &amp;charges détail'!G168+'Recettes &amp;charges détail'!O168+'Recettes &amp;charges détail'!W168</f>
        <v>0</v>
      </c>
      <c r="H146" s="11">
        <f>+'Recettes &amp;charges détail'!H168+'Recettes &amp;charges détail'!P168+'Recettes &amp;charges détail'!X168</f>
        <v>20134.439639607855</v>
      </c>
      <c r="I146" s="11">
        <f>+'Recettes &amp;charges détail'!I168+'Recettes &amp;charges détail'!Q168+'Recettes &amp;charges détail'!Y168</f>
        <v>6.8500812631100413E-9</v>
      </c>
      <c r="J146" s="140"/>
      <c r="K146" s="141"/>
      <c r="L146" s="141"/>
      <c r="M146" s="141"/>
      <c r="N146" s="141"/>
      <c r="O146" s="141"/>
      <c r="P146" s="142"/>
      <c r="Q146" s="11">
        <v>1376.6933655069995</v>
      </c>
      <c r="R146" s="11">
        <v>1202.1266554829999</v>
      </c>
      <c r="S146" s="11">
        <v>766.11551504800002</v>
      </c>
      <c r="T146" s="11">
        <v>3344.9355360379991</v>
      </c>
      <c r="U146" s="11">
        <v>0</v>
      </c>
      <c r="V146" s="11" t="s">
        <v>72</v>
      </c>
      <c r="W146" s="11"/>
      <c r="X146" s="11">
        <v>3167.8928743660003</v>
      </c>
      <c r="Y146" s="11">
        <v>2661.1357931519997</v>
      </c>
      <c r="Z146" s="11">
        <v>2382.7645517000001</v>
      </c>
      <c r="AA146" s="11">
        <v>8211.7932192180015</v>
      </c>
      <c r="AB146" s="11">
        <v>0</v>
      </c>
      <c r="AC146" s="11">
        <v>6470.4418266779994</v>
      </c>
      <c r="AD146" s="11">
        <v>-1741.3513925400014</v>
      </c>
    </row>
    <row r="147" spans="1:30" ht="21" customHeight="1" thickBot="1">
      <c r="A147" s="10" t="s">
        <v>36</v>
      </c>
      <c r="B147" s="11">
        <f>+'Recettes &amp;charges détail'!B169+'Recettes &amp;charges détail'!J169+'Recettes &amp;charges détail'!R169</f>
        <v>3145.4140552060003</v>
      </c>
      <c r="C147" s="11">
        <f>+'Recettes &amp;charges détail'!C169+'Recettes &amp;charges détail'!K169+'Recettes &amp;charges détail'!S169</f>
        <v>1429.3841455099994</v>
      </c>
      <c r="D147" s="11">
        <f>+'Recettes &amp;charges détail'!D169+'Recettes &amp;charges détail'!L169+'Recettes &amp;charges détail'!T169</f>
        <v>1198.851663934</v>
      </c>
      <c r="E147" s="11">
        <f>+'Recettes &amp;charges détail'!E169+'Recettes &amp;charges détail'!M169+'Recettes &amp;charges détail'!U169</f>
        <v>874.89997826600006</v>
      </c>
      <c r="F147" s="11">
        <f>+'Recettes &amp;charges détail'!F169+'Recettes &amp;charges détail'!N169+'Recettes &amp;charges détail'!V169</f>
        <v>6648.5498429160007</v>
      </c>
      <c r="G147" s="11">
        <f>+'Recettes &amp;charges détail'!G169+'Recettes &amp;charges détail'!O169+'Recettes &amp;charges détail'!W169</f>
        <v>0</v>
      </c>
      <c r="H147" s="11">
        <f>+'Recettes &amp;charges détail'!H169+'Recettes &amp;charges détail'!P169+'Recettes &amp;charges détail'!X169</f>
        <v>6648.5498429124773</v>
      </c>
      <c r="I147" s="11">
        <f>+'Recettes &amp;charges détail'!I169+'Recettes &amp;charges détail'!Q169+'Recettes &amp;charges détail'!Y169</f>
        <v>-3.5222619771957398E-9</v>
      </c>
      <c r="J147" s="140"/>
      <c r="K147" s="141"/>
      <c r="L147" s="141"/>
      <c r="M147" s="141"/>
      <c r="N147" s="141"/>
      <c r="O147" s="141"/>
      <c r="P147" s="142"/>
      <c r="Q147" s="11">
        <v>502.05890081000001</v>
      </c>
      <c r="R147" s="11">
        <v>419.04609000599993</v>
      </c>
      <c r="S147" s="11">
        <v>232.01561712299997</v>
      </c>
      <c r="T147" s="11">
        <v>1153.1206079389997</v>
      </c>
      <c r="U147" s="11">
        <v>0</v>
      </c>
      <c r="V147" s="11" t="s">
        <v>72</v>
      </c>
      <c r="W147" s="11"/>
      <c r="X147" s="11">
        <v>1440.4976306559986</v>
      </c>
      <c r="Y147" s="11">
        <v>817.55780450600002</v>
      </c>
      <c r="Z147" s="11">
        <v>936.36271271200008</v>
      </c>
      <c r="AA147" s="11">
        <v>3194.4181478739988</v>
      </c>
      <c r="AB147" s="11">
        <v>0</v>
      </c>
      <c r="AC147" s="11">
        <v>3058.7604317820005</v>
      </c>
      <c r="AD147" s="11">
        <v>-135.65771609199791</v>
      </c>
    </row>
    <row r="148" spans="1:30" ht="21" customHeight="1" thickBot="1">
      <c r="A148" s="10" t="s">
        <v>37</v>
      </c>
      <c r="B148" s="11">
        <f>+'Recettes &amp;charges détail'!B170+'Recettes &amp;charges détail'!J170+'Recettes &amp;charges détail'!R170</f>
        <v>3972.8241296619999</v>
      </c>
      <c r="C148" s="11">
        <f>+'Recettes &amp;charges détail'!C170+'Recettes &amp;charges détail'!K170+'Recettes &amp;charges détail'!S170</f>
        <v>1102.1040849519998</v>
      </c>
      <c r="D148" s="11">
        <f>+'Recettes &amp;charges détail'!D170+'Recettes &amp;charges détail'!L170+'Recettes &amp;charges détail'!T170</f>
        <v>950.97791455499998</v>
      </c>
      <c r="E148" s="11">
        <f>+'Recettes &amp;charges détail'!E170+'Recettes &amp;charges détail'!M170+'Recettes &amp;charges détail'!U170</f>
        <v>932.63599144</v>
      </c>
      <c r="F148" s="11">
        <f>+'Recettes &amp;charges détail'!F170+'Recettes &amp;charges détail'!N170+'Recettes &amp;charges détail'!V170</f>
        <v>6958.5421206089995</v>
      </c>
      <c r="G148" s="11">
        <f>+'Recettes &amp;charges détail'!G170+'Recettes &amp;charges détail'!O170+'Recettes &amp;charges détail'!W170</f>
        <v>0</v>
      </c>
      <c r="H148" s="11">
        <f>+'Recettes &amp;charges détail'!H170+'Recettes &amp;charges détail'!P170+'Recettes &amp;charges détail'!X170</f>
        <v>6958.5421206081883</v>
      </c>
      <c r="I148" s="11">
        <f>+'Recettes &amp;charges détail'!I170+'Recettes &amp;charges détail'!Q170+'Recettes &amp;charges détail'!Y170</f>
        <v>-8.1211328506469726E-10</v>
      </c>
      <c r="J148" s="140"/>
      <c r="K148" s="141"/>
      <c r="L148" s="141"/>
      <c r="M148" s="141"/>
      <c r="N148" s="141"/>
      <c r="O148" s="141"/>
      <c r="P148" s="142"/>
      <c r="Q148" s="11">
        <v>291.10918205999985</v>
      </c>
      <c r="R148" s="11">
        <v>321.54129424299998</v>
      </c>
      <c r="S148" s="11">
        <v>242.24380173</v>
      </c>
      <c r="T148" s="11">
        <v>854.89427803299975</v>
      </c>
      <c r="U148" s="11">
        <v>0</v>
      </c>
      <c r="V148" s="11" t="s">
        <v>72</v>
      </c>
      <c r="W148" s="11"/>
      <c r="X148" s="11">
        <v>1009.943272658</v>
      </c>
      <c r="Y148" s="11">
        <v>1000.0388259189999</v>
      </c>
      <c r="Z148" s="11">
        <v>701.17545272099994</v>
      </c>
      <c r="AA148" s="11">
        <v>2711.1575512979998</v>
      </c>
      <c r="AB148" s="11">
        <v>0</v>
      </c>
      <c r="AC148" s="11">
        <v>1583.7485228111934</v>
      </c>
      <c r="AD148" s="11">
        <v>-1127.4090284868064</v>
      </c>
    </row>
    <row r="149" spans="1:30" ht="21" customHeight="1" thickBot="1">
      <c r="A149" s="10" t="s">
        <v>38</v>
      </c>
      <c r="B149" s="11">
        <f>+'Recettes &amp;charges détail'!B171+'Recettes &amp;charges détail'!J171+'Recettes &amp;charges détail'!R171</f>
        <v>5549.2038239249996</v>
      </c>
      <c r="C149" s="11">
        <f>+'Recettes &amp;charges détail'!C171+'Recettes &amp;charges détail'!K171+'Recettes &amp;charges détail'!S171</f>
        <v>1870.7715365890006</v>
      </c>
      <c r="D149" s="11">
        <f>+'Recettes &amp;charges détail'!D171+'Recettes &amp;charges détail'!L171+'Recettes &amp;charges détail'!T171</f>
        <v>1552.4243377989999</v>
      </c>
      <c r="E149" s="11">
        <f>+'Recettes &amp;charges détail'!E171+'Recettes &amp;charges détail'!M171+'Recettes &amp;charges détail'!U171</f>
        <v>1271.6851147430002</v>
      </c>
      <c r="F149" s="11">
        <f>+'Recettes &amp;charges détail'!F171+'Recettes &amp;charges détail'!N171+'Recettes &amp;charges détail'!V171</f>
        <v>10244.084813056001</v>
      </c>
      <c r="G149" s="11">
        <f>+'Recettes &amp;charges détail'!G171+'Recettes &amp;charges détail'!O171+'Recettes &amp;charges détail'!W171</f>
        <v>0</v>
      </c>
      <c r="H149" s="11">
        <f>+'Recettes &amp;charges détail'!H171+'Recettes &amp;charges détail'!P171+'Recettes &amp;charges détail'!X171</f>
        <v>10244.084813060377</v>
      </c>
      <c r="I149" s="11">
        <f>+'Recettes &amp;charges détail'!I171+'Recettes &amp;charges détail'!Q171+'Recettes &amp;charges détail'!Y171</f>
        <v>4.3772161006927492E-9</v>
      </c>
      <c r="J149" s="140"/>
      <c r="K149" s="141"/>
      <c r="L149" s="141"/>
      <c r="M149" s="141"/>
      <c r="N149" s="141"/>
      <c r="O149" s="141"/>
      <c r="P149" s="142"/>
      <c r="Q149" s="11">
        <v>416.56568934299992</v>
      </c>
      <c r="R149" s="11">
        <v>635.82355015999997</v>
      </c>
      <c r="S149" s="11">
        <v>247.12330931399995</v>
      </c>
      <c r="T149" s="11">
        <v>1299.5125488169999</v>
      </c>
      <c r="U149" s="11">
        <v>0</v>
      </c>
      <c r="V149" s="11" t="s">
        <v>72</v>
      </c>
      <c r="W149" s="11"/>
      <c r="X149" s="11">
        <v>1396.9839293939999</v>
      </c>
      <c r="Y149" s="11">
        <v>1431.6371735409998</v>
      </c>
      <c r="Z149" s="11">
        <v>799.68962552699998</v>
      </c>
      <c r="AA149" s="11">
        <v>3628.3107284619996</v>
      </c>
      <c r="AB149" s="11">
        <v>0</v>
      </c>
      <c r="AC149" s="11">
        <v>2554.1398550257504</v>
      </c>
      <c r="AD149" s="11">
        <v>-1074.1708734362489</v>
      </c>
    </row>
    <row r="150" spans="1:30" ht="21" customHeight="1" thickBot="1">
      <c r="A150" s="10" t="s">
        <v>39</v>
      </c>
      <c r="B150" s="11">
        <f>+'Recettes &amp;charges détail'!B172+'Recettes &amp;charges détail'!J172+'Recettes &amp;charges détail'!R172</f>
        <v>5630.4201740799999</v>
      </c>
      <c r="C150" s="11">
        <f>+'Recettes &amp;charges détail'!C172+'Recettes &amp;charges détail'!K172+'Recettes &amp;charges détail'!S172</f>
        <v>3139.1163789399989</v>
      </c>
      <c r="D150" s="11">
        <f>+'Recettes &amp;charges détail'!D172+'Recettes &amp;charges détail'!L172+'Recettes &amp;charges détail'!T172</f>
        <v>2251.0606731059997</v>
      </c>
      <c r="E150" s="11">
        <f>+'Recettes &amp;charges détail'!E172+'Recettes &amp;charges détail'!M172+'Recettes &amp;charges détail'!U172</f>
        <v>1643.7497505059998</v>
      </c>
      <c r="F150" s="11">
        <f>+'Recettes &amp;charges détail'!F172+'Recettes &amp;charges détail'!N172+'Recettes &amp;charges détail'!V172</f>
        <v>12664.346976631999</v>
      </c>
      <c r="G150" s="11">
        <f>+'Recettes &amp;charges détail'!G172+'Recettes &amp;charges détail'!O172+'Recettes &amp;charges détail'!W172</f>
        <v>0</v>
      </c>
      <c r="H150" s="11">
        <f>+'Recettes &amp;charges détail'!H172+'Recettes &amp;charges détail'!P172+'Recettes &amp;charges détail'!X172</f>
        <v>12664.34697663419</v>
      </c>
      <c r="I150" s="11">
        <f>+'Recettes &amp;charges détail'!I172+'Recettes &amp;charges détail'!Q172+'Recettes &amp;charges détail'!Y172</f>
        <v>2.1904706954956053E-9</v>
      </c>
      <c r="J150" s="140"/>
      <c r="K150" s="141"/>
      <c r="L150" s="141"/>
      <c r="M150" s="141"/>
      <c r="N150" s="141"/>
      <c r="O150" s="141"/>
      <c r="P150" s="142"/>
      <c r="Q150" s="11">
        <v>884.64362497100024</v>
      </c>
      <c r="R150" s="11">
        <v>769.841832372</v>
      </c>
      <c r="S150" s="11">
        <v>439.78442611700007</v>
      </c>
      <c r="T150" s="11">
        <v>2094.2698834600001</v>
      </c>
      <c r="U150" s="11">
        <v>0</v>
      </c>
      <c r="V150" s="11" t="s">
        <v>72</v>
      </c>
      <c r="W150" s="11"/>
      <c r="X150" s="11">
        <v>2761.8122160820008</v>
      </c>
      <c r="Y150" s="11">
        <v>2722.0007859320003</v>
      </c>
      <c r="Z150" s="11">
        <v>1802.6727286309999</v>
      </c>
      <c r="AA150" s="11">
        <v>7286.4857306450012</v>
      </c>
      <c r="AB150" s="11">
        <v>0</v>
      </c>
      <c r="AC150" s="11">
        <v>5971.0310053743515</v>
      </c>
      <c r="AD150" s="11">
        <v>-1315.4547252706493</v>
      </c>
    </row>
    <row r="151" spans="1:30" ht="21" customHeight="1" thickBot="1">
      <c r="A151" s="10" t="s">
        <v>40</v>
      </c>
      <c r="B151" s="11">
        <f>+'Recettes &amp;charges détail'!B173+'Recettes &amp;charges détail'!J173+'Recettes &amp;charges détail'!R173</f>
        <v>4561.9762816060002</v>
      </c>
      <c r="C151" s="11">
        <f>+'Recettes &amp;charges détail'!C173+'Recettes &amp;charges détail'!K173+'Recettes &amp;charges détail'!S173</f>
        <v>2439.2795884739999</v>
      </c>
      <c r="D151" s="11">
        <f>+'Recettes &amp;charges détail'!D173+'Recettes &amp;charges détail'!L173+'Recettes &amp;charges détail'!T173</f>
        <v>2028.5126824800002</v>
      </c>
      <c r="E151" s="11">
        <f>+'Recettes &amp;charges détail'!E173+'Recettes &amp;charges détail'!M173+'Recettes &amp;charges détail'!U173</f>
        <v>1675.734561989</v>
      </c>
      <c r="F151" s="11">
        <f>+'Recettes &amp;charges détail'!F173+'Recettes &amp;charges détail'!N173+'Recettes &amp;charges détail'!V173</f>
        <v>10705.503114549001</v>
      </c>
      <c r="G151" s="11">
        <f>+'Recettes &amp;charges détail'!G173+'Recettes &amp;charges détail'!O173+'Recettes &amp;charges détail'!W173</f>
        <v>0</v>
      </c>
      <c r="H151" s="11">
        <f>+'Recettes &amp;charges détail'!H173+'Recettes &amp;charges détail'!P173+'Recettes &amp;charges détail'!X173</f>
        <v>10705.503114547264</v>
      </c>
      <c r="I151" s="11">
        <f>+'Recettes &amp;charges détail'!I173+'Recettes &amp;charges détail'!Q173+'Recettes &amp;charges détail'!Y173</f>
        <v>-1.7349375411868098E-9</v>
      </c>
      <c r="J151" s="140"/>
      <c r="K151" s="141"/>
      <c r="L151" s="141"/>
      <c r="M151" s="141"/>
      <c r="N151" s="141"/>
      <c r="O151" s="141"/>
      <c r="P151" s="142"/>
      <c r="Q151" s="11">
        <v>644.5331559739999</v>
      </c>
      <c r="R151" s="11">
        <v>282.04787078400005</v>
      </c>
      <c r="S151" s="11">
        <v>218.67021321199999</v>
      </c>
      <c r="T151" s="11">
        <v>1145.2512399699999</v>
      </c>
      <c r="U151" s="11">
        <v>0</v>
      </c>
      <c r="V151" s="11" t="s">
        <v>72</v>
      </c>
      <c r="W151" s="11"/>
      <c r="X151" s="11">
        <v>2251.4127089609992</v>
      </c>
      <c r="Y151" s="11">
        <v>2005.0636778329997</v>
      </c>
      <c r="Z151" s="11">
        <v>676.06832872199993</v>
      </c>
      <c r="AA151" s="11">
        <v>4932.5447155159991</v>
      </c>
      <c r="AB151" s="11">
        <v>0</v>
      </c>
      <c r="AC151" s="11">
        <v>2200.8896543870314</v>
      </c>
      <c r="AD151" s="11">
        <v>-2731.6550611289681</v>
      </c>
    </row>
    <row r="152" spans="1:30" ht="21" customHeight="1" thickBot="1">
      <c r="A152" s="10" t="s">
        <v>41</v>
      </c>
      <c r="B152" s="11">
        <f>+'Recettes &amp;charges détail'!B174+'Recettes &amp;charges détail'!J174+'Recettes &amp;charges détail'!R174</f>
        <v>3039.0030481889999</v>
      </c>
      <c r="C152" s="11">
        <f>+'Recettes &amp;charges détail'!C174+'Recettes &amp;charges détail'!K174+'Recettes &amp;charges détail'!S174</f>
        <v>2167.0224576870005</v>
      </c>
      <c r="D152" s="11">
        <f>+'Recettes &amp;charges détail'!D174+'Recettes &amp;charges détail'!L174+'Recettes &amp;charges détail'!T174</f>
        <v>1682.8839345060001</v>
      </c>
      <c r="E152" s="11">
        <f>+'Recettes &amp;charges détail'!E174+'Recettes &amp;charges détail'!M174+'Recettes &amp;charges détail'!U174</f>
        <v>1031.423247013</v>
      </c>
      <c r="F152" s="11">
        <f>+'Recettes &amp;charges détail'!F174+'Recettes &amp;charges détail'!N174+'Recettes &amp;charges détail'!V174</f>
        <v>7920.332687395</v>
      </c>
      <c r="G152" s="11">
        <f>+'Recettes &amp;charges détail'!G174+'Recettes &amp;charges détail'!O174+'Recettes &amp;charges détail'!W174</f>
        <v>0</v>
      </c>
      <c r="H152" s="11">
        <f>+'Recettes &amp;charges détail'!H174+'Recettes &amp;charges détail'!P174+'Recettes &amp;charges détail'!X174</f>
        <v>7920.3326873943261</v>
      </c>
      <c r="I152" s="11">
        <f>+'Recettes &amp;charges détail'!I174+'Recettes &amp;charges détail'!Q174+'Recettes &amp;charges détail'!Y174</f>
        <v>-6.7427754402160642E-10</v>
      </c>
      <c r="J152" s="140"/>
      <c r="K152" s="141"/>
      <c r="L152" s="141"/>
      <c r="M152" s="141"/>
      <c r="N152" s="141"/>
      <c r="O152" s="141"/>
      <c r="P152" s="142"/>
      <c r="Q152" s="11">
        <v>738.46431660700011</v>
      </c>
      <c r="R152" s="11">
        <v>356.21685891200002</v>
      </c>
      <c r="S152" s="11">
        <v>310.61414110400005</v>
      </c>
      <c r="T152" s="11">
        <v>1405.295316623</v>
      </c>
      <c r="U152" s="11">
        <v>0</v>
      </c>
      <c r="V152" s="11" t="s">
        <v>72</v>
      </c>
      <c r="W152" s="11"/>
      <c r="X152" s="11">
        <v>1738.5525076339991</v>
      </c>
      <c r="Y152" s="11">
        <v>1535.0981202959999</v>
      </c>
      <c r="Z152" s="11">
        <v>862.04811895500006</v>
      </c>
      <c r="AA152" s="11">
        <v>4135.6987468849993</v>
      </c>
      <c r="AB152" s="11">
        <v>0</v>
      </c>
      <c r="AC152" s="11">
        <v>2983.0787668130106</v>
      </c>
      <c r="AD152" s="11">
        <v>-1152.6199800719885</v>
      </c>
    </row>
    <row r="153" spans="1:30" ht="21" customHeight="1" thickBot="1">
      <c r="A153" s="10" t="s">
        <v>42</v>
      </c>
      <c r="B153" s="11">
        <f>+'Recettes &amp;charges détail'!B175+'Recettes &amp;charges détail'!J175+'Recettes &amp;charges détail'!R175</f>
        <v>10320.561650651998</v>
      </c>
      <c r="C153" s="11">
        <f>+'Recettes &amp;charges détail'!C175+'Recettes &amp;charges détail'!K175+'Recettes &amp;charges détail'!S175</f>
        <v>3701.6464975490007</v>
      </c>
      <c r="D153" s="11">
        <f>+'Recettes &amp;charges détail'!D175+'Recettes &amp;charges détail'!L175+'Recettes &amp;charges détail'!T175</f>
        <v>2994.7502512020005</v>
      </c>
      <c r="E153" s="11">
        <f>+'Recettes &amp;charges détail'!E175+'Recettes &amp;charges détail'!M175+'Recettes &amp;charges détail'!U175</f>
        <v>2269.5444642000002</v>
      </c>
      <c r="F153" s="11">
        <f>+'Recettes &amp;charges détail'!F175+'Recettes &amp;charges détail'!N175+'Recettes &amp;charges détail'!V175</f>
        <v>19286.502863603</v>
      </c>
      <c r="G153" s="11">
        <f>+'Recettes &amp;charges détail'!G175+'Recettes &amp;charges détail'!O175+'Recettes &amp;charges détail'!W175</f>
        <v>0</v>
      </c>
      <c r="H153" s="11">
        <f>+'Recettes &amp;charges détail'!H175+'Recettes &amp;charges détail'!P175+'Recettes &amp;charges détail'!X175</f>
        <v>19286.502863606882</v>
      </c>
      <c r="I153" s="11">
        <f>+'Recettes &amp;charges détail'!I175+'Recettes &amp;charges détail'!Q175+'Recettes &amp;charges détail'!Y175</f>
        <v>3.8817524909973146E-9</v>
      </c>
      <c r="J153" s="140"/>
      <c r="K153" s="141"/>
      <c r="L153" s="141"/>
      <c r="M153" s="141"/>
      <c r="N153" s="141"/>
      <c r="O153" s="141"/>
      <c r="P153" s="142"/>
      <c r="Q153" s="11">
        <v>824.93420995200006</v>
      </c>
      <c r="R153" s="11">
        <v>503.04733478400004</v>
      </c>
      <c r="S153" s="11">
        <v>401.44551163</v>
      </c>
      <c r="T153" s="11">
        <v>1729.4270563660002</v>
      </c>
      <c r="U153" s="11">
        <v>0</v>
      </c>
      <c r="V153" s="11" t="s">
        <v>72</v>
      </c>
      <c r="W153" s="11"/>
      <c r="X153" s="11">
        <v>3482.7668470130016</v>
      </c>
      <c r="Y153" s="11">
        <v>2394.3692655170003</v>
      </c>
      <c r="Z153" s="11">
        <v>1471.9766528380001</v>
      </c>
      <c r="AA153" s="11">
        <v>7349.1127653680014</v>
      </c>
      <c r="AB153" s="11">
        <v>0</v>
      </c>
      <c r="AC153" s="11">
        <v>4990.9073131156501</v>
      </c>
      <c r="AD153" s="11">
        <v>-2358.2054522523517</v>
      </c>
    </row>
    <row r="154" spans="1:30" ht="21" customHeight="1" thickBot="1">
      <c r="A154" s="10" t="s">
        <v>43</v>
      </c>
      <c r="B154" s="11">
        <f>+'Recettes &amp;charges détail'!B176+'Recettes &amp;charges détail'!J176+'Recettes &amp;charges détail'!R176</f>
        <v>7009.4755873250006</v>
      </c>
      <c r="C154" s="11">
        <f>+'Recettes &amp;charges détail'!C176+'Recettes &amp;charges détail'!K176+'Recettes &amp;charges détail'!S176</f>
        <v>3435.0049430239997</v>
      </c>
      <c r="D154" s="11">
        <f>+'Recettes &amp;charges détail'!D176+'Recettes &amp;charges détail'!L176+'Recettes &amp;charges détail'!T176</f>
        <v>2545.3331601210002</v>
      </c>
      <c r="E154" s="11">
        <f>+'Recettes &amp;charges détail'!E176+'Recettes &amp;charges détail'!M176+'Recettes &amp;charges détail'!U176</f>
        <v>1696.6030915610002</v>
      </c>
      <c r="F154" s="11">
        <f>+'Recettes &amp;charges détail'!F176+'Recettes &amp;charges détail'!N176+'Recettes &amp;charges détail'!V176</f>
        <v>14686.416782031001</v>
      </c>
      <c r="G154" s="11">
        <f>+'Recettes &amp;charges détail'!G176+'Recettes &amp;charges détail'!O176+'Recettes &amp;charges détail'!W176</f>
        <v>0</v>
      </c>
      <c r="H154" s="11">
        <f>+'Recettes &amp;charges détail'!H176+'Recettes &amp;charges détail'!P176+'Recettes &amp;charges détail'!X176</f>
        <v>14686.416782033388</v>
      </c>
      <c r="I154" s="11">
        <f>+'Recettes &amp;charges détail'!I176+'Recettes &amp;charges détail'!Q176+'Recettes &amp;charges détail'!Y176</f>
        <v>2.387911081314087E-9</v>
      </c>
      <c r="J154" s="140"/>
      <c r="K154" s="141"/>
      <c r="L154" s="141"/>
      <c r="M154" s="141"/>
      <c r="N154" s="141"/>
      <c r="O154" s="141"/>
      <c r="P154" s="142"/>
      <c r="Q154" s="11">
        <v>735.78341058800004</v>
      </c>
      <c r="R154" s="11">
        <v>484.66993204799991</v>
      </c>
      <c r="S154" s="11">
        <v>302.42355796300001</v>
      </c>
      <c r="T154" s="11">
        <v>1522.876900599</v>
      </c>
      <c r="U154" s="11">
        <v>0</v>
      </c>
      <c r="V154" s="11" t="s">
        <v>72</v>
      </c>
      <c r="W154" s="11"/>
      <c r="X154" s="11">
        <v>2662.7771121919986</v>
      </c>
      <c r="Y154" s="11">
        <v>2339.8244049670006</v>
      </c>
      <c r="Z154" s="11">
        <v>965.38487711899995</v>
      </c>
      <c r="AA154" s="11">
        <v>5967.9863942779994</v>
      </c>
      <c r="AB154" s="11">
        <v>0</v>
      </c>
      <c r="AC154" s="11">
        <v>2891.9076191886452</v>
      </c>
      <c r="AD154" s="11">
        <v>-3076.0787750893537</v>
      </c>
    </row>
    <row r="155" spans="1:30" ht="21" customHeight="1" thickBot="1">
      <c r="A155" s="10" t="s">
        <v>44</v>
      </c>
      <c r="B155" s="11">
        <f>+'Recettes &amp;charges détail'!B177+'Recettes &amp;charges détail'!J177+'Recettes &amp;charges détail'!R177</f>
        <v>5299.4344838389998</v>
      </c>
      <c r="C155" s="11">
        <f>+'Recettes &amp;charges détail'!C177+'Recettes &amp;charges détail'!K177+'Recettes &amp;charges détail'!S177</f>
        <v>4304.7216152989986</v>
      </c>
      <c r="D155" s="11">
        <f>+'Recettes &amp;charges détail'!D177+'Recettes &amp;charges détail'!L177+'Recettes &amp;charges détail'!T177</f>
        <v>2322.6818712249997</v>
      </c>
      <c r="E155" s="11">
        <f>+'Recettes &amp;charges détail'!E177+'Recettes &amp;charges détail'!M177+'Recettes &amp;charges détail'!U177</f>
        <v>1537.566598522</v>
      </c>
      <c r="F155" s="11">
        <f>+'Recettes &amp;charges détail'!F177+'Recettes &amp;charges détail'!N177+'Recettes &amp;charges détail'!V177</f>
        <v>13464.404568884998</v>
      </c>
      <c r="G155" s="11">
        <f>+'Recettes &amp;charges détail'!G177+'Recettes &amp;charges détail'!O177+'Recettes &amp;charges détail'!W177</f>
        <v>0</v>
      </c>
      <c r="H155" s="11">
        <f>+'Recettes &amp;charges détail'!H177+'Recettes &amp;charges détail'!P177+'Recettes &amp;charges détail'!X177</f>
        <v>13464.404568887434</v>
      </c>
      <c r="I155" s="11">
        <f>+'Recettes &amp;charges détail'!I177+'Recettes &amp;charges détail'!Q177+'Recettes &amp;charges détail'!Y177</f>
        <v>2.4344772100448607E-9</v>
      </c>
      <c r="J155" s="140"/>
      <c r="K155" s="141"/>
      <c r="L155" s="141"/>
      <c r="M155" s="141"/>
      <c r="N155" s="141"/>
      <c r="O155" s="141"/>
      <c r="P155" s="142"/>
      <c r="Q155" s="11">
        <v>1181.5673899269998</v>
      </c>
      <c r="R155" s="11">
        <v>653.5402465520001</v>
      </c>
      <c r="S155" s="11">
        <v>370.38413222000008</v>
      </c>
      <c r="T155" s="11">
        <v>2205.4917686990002</v>
      </c>
      <c r="U155" s="11">
        <v>0</v>
      </c>
      <c r="V155" s="11" t="s">
        <v>72</v>
      </c>
      <c r="W155" s="11"/>
      <c r="X155" s="11">
        <v>2298.7585211239993</v>
      </c>
      <c r="Y155" s="11">
        <v>2696.2387667170001</v>
      </c>
      <c r="Z155" s="11">
        <v>1170.9617623440001</v>
      </c>
      <c r="AA155" s="11">
        <v>6165.9590501849989</v>
      </c>
      <c r="AB155" s="11">
        <v>0</v>
      </c>
      <c r="AC155" s="11">
        <v>5723.0721609365937</v>
      </c>
      <c r="AD155" s="11">
        <v>-442.88688924840466</v>
      </c>
    </row>
    <row r="156" spans="1:30" ht="21" customHeight="1" thickBot="1">
      <c r="A156" s="10" t="s">
        <v>45</v>
      </c>
      <c r="B156" s="11">
        <f>+'Recettes &amp;charges détail'!B178+'Recettes &amp;charges détail'!J178+'Recettes &amp;charges détail'!R178</f>
        <v>4126.6841982169999</v>
      </c>
      <c r="C156" s="11">
        <f>+'Recettes &amp;charges détail'!C178+'Recettes &amp;charges détail'!K178+'Recettes &amp;charges détail'!S178</f>
        <v>2055.9931203629994</v>
      </c>
      <c r="D156" s="11">
        <f>+'Recettes &amp;charges détail'!D178+'Recettes &amp;charges détail'!L178+'Recettes &amp;charges détail'!T178</f>
        <v>908.47662938799999</v>
      </c>
      <c r="E156" s="11">
        <f>+'Recettes &amp;charges détail'!E178+'Recettes &amp;charges détail'!M178+'Recettes &amp;charges détail'!U178</f>
        <v>1132.1416104010002</v>
      </c>
      <c r="F156" s="11">
        <f>+'Recettes &amp;charges détail'!F178+'Recettes &amp;charges détail'!N178+'Recettes &amp;charges détail'!V178</f>
        <v>8223.295558369</v>
      </c>
      <c r="G156" s="11">
        <f>+'Recettes &amp;charges détail'!G178+'Recettes &amp;charges détail'!O178+'Recettes &amp;charges détail'!W178</f>
        <v>0</v>
      </c>
      <c r="H156" s="11">
        <f>+'Recettes &amp;charges détail'!H178+'Recettes &amp;charges détail'!P178+'Recettes &amp;charges détail'!X178</f>
        <v>8223.2955583731491</v>
      </c>
      <c r="I156" s="11">
        <f>+'Recettes &amp;charges détail'!I178+'Recettes &amp;charges détail'!Q178+'Recettes &amp;charges détail'!Y178</f>
        <v>4.1490420699119569E-9</v>
      </c>
      <c r="J156" s="140"/>
      <c r="K156" s="141"/>
      <c r="L156" s="141"/>
      <c r="M156" s="141"/>
      <c r="N156" s="141"/>
      <c r="O156" s="141"/>
      <c r="P156" s="142"/>
      <c r="Q156" s="11">
        <v>435.13950073199999</v>
      </c>
      <c r="R156" s="11">
        <v>200.827185082</v>
      </c>
      <c r="S156" s="11">
        <v>248.229081863</v>
      </c>
      <c r="T156" s="11">
        <v>884.19576767700005</v>
      </c>
      <c r="U156" s="11">
        <v>0</v>
      </c>
      <c r="V156" s="11" t="s">
        <v>72</v>
      </c>
      <c r="W156" s="11"/>
      <c r="X156" s="11">
        <v>1441.9324811189999</v>
      </c>
      <c r="Y156" s="11">
        <v>1139.429936621</v>
      </c>
      <c r="Z156" s="11">
        <v>952.66873686999998</v>
      </c>
      <c r="AA156" s="11">
        <v>3534.0311546100002</v>
      </c>
      <c r="AB156" s="11">
        <v>0</v>
      </c>
      <c r="AC156" s="11">
        <v>2959.7970711717062</v>
      </c>
      <c r="AD156" s="11">
        <v>-574.23408343829396</v>
      </c>
    </row>
    <row r="157" spans="1:30" ht="21" customHeight="1" thickBot="1">
      <c r="A157" s="10" t="s">
        <v>46</v>
      </c>
      <c r="B157" s="11">
        <f>+'Recettes &amp;charges détail'!B179+'Recettes &amp;charges détail'!J179+'Recettes &amp;charges détail'!R179</f>
        <v>10158.762116717997</v>
      </c>
      <c r="C157" s="11">
        <f>+'Recettes &amp;charges détail'!C179+'Recettes &amp;charges détail'!K179+'Recettes &amp;charges détail'!S179</f>
        <v>10224.062868146</v>
      </c>
      <c r="D157" s="11">
        <f>+'Recettes &amp;charges détail'!D179+'Recettes &amp;charges détail'!L179+'Recettes &amp;charges détail'!T179</f>
        <v>8066.5315760429994</v>
      </c>
      <c r="E157" s="11">
        <f>+'Recettes &amp;charges détail'!E179+'Recettes &amp;charges détail'!M179+'Recettes &amp;charges détail'!U179</f>
        <v>6478.1363673209999</v>
      </c>
      <c r="F157" s="11">
        <f>+'Recettes &amp;charges détail'!F179+'Recettes &amp;charges détail'!N179+'Recettes &amp;charges détail'!V179</f>
        <v>34927.492928227999</v>
      </c>
      <c r="G157" s="11">
        <f>+'Recettes &amp;charges détail'!G179+'Recettes &amp;charges détail'!O179+'Recettes &amp;charges détail'!W179</f>
        <v>-1101.3535475149999</v>
      </c>
      <c r="H157" s="11">
        <f>+'Recettes &amp;charges détail'!H179+'Recettes &amp;charges détail'!P179+'Recettes &amp;charges détail'!X179</f>
        <v>33826.139380721535</v>
      </c>
      <c r="I157" s="11">
        <f>+'Recettes &amp;charges détail'!I179+'Recettes &amp;charges détail'!Q179+'Recettes &amp;charges détail'!Y179</f>
        <v>8.5286737885326149E-9</v>
      </c>
      <c r="J157" s="140"/>
      <c r="K157" s="141"/>
      <c r="L157" s="141"/>
      <c r="M157" s="141"/>
      <c r="N157" s="141"/>
      <c r="O157" s="141"/>
      <c r="P157" s="142"/>
      <c r="Q157" s="11">
        <v>669.27650418600058</v>
      </c>
      <c r="R157" s="11">
        <v>493.21555073299993</v>
      </c>
      <c r="S157" s="11">
        <v>616.70390767399999</v>
      </c>
      <c r="T157" s="11">
        <v>1779.1959625930003</v>
      </c>
      <c r="U157" s="11">
        <v>0</v>
      </c>
      <c r="V157" s="11" t="s">
        <v>72</v>
      </c>
      <c r="W157" s="11"/>
      <c r="X157" s="11">
        <v>4195.2439906029958</v>
      </c>
      <c r="Y157" s="11">
        <v>5730.2254385359993</v>
      </c>
      <c r="Z157" s="11">
        <v>5954.2511129060003</v>
      </c>
      <c r="AA157" s="11">
        <v>15879.720542044997</v>
      </c>
      <c r="AB157" s="11">
        <v>1101.353547513999</v>
      </c>
      <c r="AC157" s="11">
        <v>18082.427637067663</v>
      </c>
      <c r="AD157" s="11">
        <v>1101.353547508668</v>
      </c>
    </row>
    <row r="158" spans="1:30" ht="21" customHeight="1" thickBot="1">
      <c r="A158" s="10" t="s">
        <v>47</v>
      </c>
      <c r="B158" s="11">
        <f>+'Recettes &amp;charges détail'!B180+'Recettes &amp;charges détail'!J180+'Recettes &amp;charges détail'!R180</f>
        <v>4806.2518922990002</v>
      </c>
      <c r="C158" s="11">
        <f>+'Recettes &amp;charges détail'!C180+'Recettes &amp;charges détail'!K180+'Recettes &amp;charges détail'!S180</f>
        <v>6057.1728121069991</v>
      </c>
      <c r="D158" s="11">
        <f>+'Recettes &amp;charges détail'!D180+'Recettes &amp;charges détail'!L180+'Recettes &amp;charges détail'!T180</f>
        <v>3129.8148189359995</v>
      </c>
      <c r="E158" s="11">
        <f>+'Recettes &amp;charges détail'!E180+'Recettes &amp;charges détail'!M180+'Recettes &amp;charges détail'!U180</f>
        <v>2417.2278315799999</v>
      </c>
      <c r="F158" s="11">
        <f>+'Recettes &amp;charges détail'!F180+'Recettes &amp;charges détail'!N180+'Recettes &amp;charges détail'!V180</f>
        <v>16410.467354921999</v>
      </c>
      <c r="G158" s="11">
        <f>+'Recettes &amp;charges détail'!G180+'Recettes &amp;charges détail'!O180+'Recettes &amp;charges détail'!W180</f>
        <v>0</v>
      </c>
      <c r="H158" s="11">
        <f>+'Recettes &amp;charges détail'!H180+'Recettes &amp;charges détail'!P180+'Recettes &amp;charges détail'!X180</f>
        <v>16410.467354924665</v>
      </c>
      <c r="I158" s="11">
        <f>+'Recettes &amp;charges détail'!I180+'Recettes &amp;charges détail'!Q180+'Recettes &amp;charges détail'!Y180</f>
        <v>2.6654452085494996E-9</v>
      </c>
      <c r="J158" s="140"/>
      <c r="K158" s="141"/>
      <c r="L158" s="141"/>
      <c r="M158" s="141"/>
      <c r="N158" s="141"/>
      <c r="O158" s="141"/>
      <c r="P158" s="142"/>
      <c r="Q158" s="11">
        <v>1219.3086592080006</v>
      </c>
      <c r="R158" s="11">
        <v>552.26183712</v>
      </c>
      <c r="S158" s="11">
        <v>602.41265282400002</v>
      </c>
      <c r="T158" s="11">
        <v>2373.9831491520004</v>
      </c>
      <c r="U158" s="11">
        <v>0</v>
      </c>
      <c r="V158" s="11" t="s">
        <v>72</v>
      </c>
      <c r="W158" s="11"/>
      <c r="X158" s="11">
        <v>3978.5838683030006</v>
      </c>
      <c r="Y158" s="11">
        <v>2932.0935333859998</v>
      </c>
      <c r="Z158" s="11">
        <v>2147.8605044209999</v>
      </c>
      <c r="AA158" s="11">
        <v>9058.5379061099993</v>
      </c>
      <c r="AB158" s="11">
        <v>0</v>
      </c>
      <c r="AC158" s="11">
        <v>3738.2864077599993</v>
      </c>
      <c r="AD158" s="11">
        <v>-5320.2514983499996</v>
      </c>
    </row>
    <row r="159" spans="1:30" ht="21" customHeight="1" thickBot="1">
      <c r="A159" s="10" t="s">
        <v>48</v>
      </c>
      <c r="B159" s="11">
        <f>+'Recettes &amp;charges détail'!B181+'Recettes &amp;charges détail'!J181+'Recettes &amp;charges détail'!R181</f>
        <v>3176.2322235400006</v>
      </c>
      <c r="C159" s="11">
        <f>+'Recettes &amp;charges détail'!C181+'Recettes &amp;charges détail'!K181+'Recettes &amp;charges détail'!S181</f>
        <v>2325.9978122770003</v>
      </c>
      <c r="D159" s="11">
        <f>+'Recettes &amp;charges détail'!D181+'Recettes &amp;charges détail'!L181+'Recettes &amp;charges détail'!T181</f>
        <v>1830.8328595339999</v>
      </c>
      <c r="E159" s="11">
        <f>+'Recettes &amp;charges détail'!E181+'Recettes &amp;charges détail'!M181+'Recettes &amp;charges détail'!U181</f>
        <v>1086.7538401000002</v>
      </c>
      <c r="F159" s="11">
        <f>+'Recettes &amp;charges détail'!F181+'Recettes &amp;charges détail'!N181+'Recettes &amp;charges détail'!V181</f>
        <v>8419.8167354510006</v>
      </c>
      <c r="G159" s="11">
        <f>+'Recettes &amp;charges détail'!G181+'Recettes &amp;charges détail'!O181+'Recettes &amp;charges détail'!W181</f>
        <v>0</v>
      </c>
      <c r="H159" s="11">
        <f>+'Recettes &amp;charges détail'!H181+'Recettes &amp;charges détail'!P181+'Recettes &amp;charges détail'!X181</f>
        <v>8419.8167354477264</v>
      </c>
      <c r="I159" s="11">
        <f>+'Recettes &amp;charges détail'!I181+'Recettes &amp;charges détail'!Q181+'Recettes &amp;charges détail'!Y181</f>
        <v>-3.2745301723480225E-9</v>
      </c>
      <c r="J159" s="140"/>
      <c r="K159" s="141"/>
      <c r="L159" s="141"/>
      <c r="M159" s="141"/>
      <c r="N159" s="141"/>
      <c r="O159" s="141"/>
      <c r="P159" s="142"/>
      <c r="Q159" s="11">
        <v>358.04642608599994</v>
      </c>
      <c r="R159" s="11">
        <v>176.70274887000002</v>
      </c>
      <c r="S159" s="11">
        <v>107.900468035</v>
      </c>
      <c r="T159" s="11">
        <v>642.64964299099995</v>
      </c>
      <c r="U159" s="11">
        <v>0</v>
      </c>
      <c r="V159" s="11" t="s">
        <v>72</v>
      </c>
      <c r="W159" s="11"/>
      <c r="X159" s="11">
        <v>2257.1111203420023</v>
      </c>
      <c r="Y159" s="11">
        <v>1963.9004119589999</v>
      </c>
      <c r="Z159" s="11">
        <v>805.23165393199997</v>
      </c>
      <c r="AA159" s="11">
        <v>5026.2431862330031</v>
      </c>
      <c r="AB159" s="11">
        <v>0</v>
      </c>
      <c r="AC159" s="11">
        <v>2131.1383694090005</v>
      </c>
      <c r="AD159" s="11">
        <v>-2895.1048168240022</v>
      </c>
    </row>
    <row r="160" spans="1:30" ht="21" customHeight="1" thickBot="1">
      <c r="A160" s="10" t="s">
        <v>49</v>
      </c>
      <c r="B160" s="11">
        <f>+'Recettes &amp;charges détail'!B182+'Recettes &amp;charges détail'!J182+'Recettes &amp;charges détail'!R182</f>
        <v>627.43452414500007</v>
      </c>
      <c r="C160" s="11">
        <f>+'Recettes &amp;charges détail'!C182+'Recettes &amp;charges détail'!K182+'Recettes &amp;charges détail'!S182</f>
        <v>650.08234381</v>
      </c>
      <c r="D160" s="11">
        <f>+'Recettes &amp;charges détail'!D182+'Recettes &amp;charges détail'!L182+'Recettes &amp;charges détail'!T182</f>
        <v>469.04562526300003</v>
      </c>
      <c r="E160" s="11">
        <f>+'Recettes &amp;charges détail'!E182+'Recettes &amp;charges détail'!M182+'Recettes &amp;charges détail'!U182</f>
        <v>273.85704770799998</v>
      </c>
      <c r="F160" s="11">
        <f>+'Recettes &amp;charges détail'!F182+'Recettes &amp;charges détail'!N182+'Recettes &amp;charges détail'!V182</f>
        <v>2020.4195409260003</v>
      </c>
      <c r="G160" s="11">
        <f>+'Recettes &amp;charges détail'!G182+'Recettes &amp;charges détail'!O182+'Recettes &amp;charges détail'!W182</f>
        <v>0</v>
      </c>
      <c r="H160" s="11">
        <f>+'Recettes &amp;charges détail'!H182+'Recettes &amp;charges détail'!P182+'Recettes &amp;charges détail'!X182</f>
        <v>2020.4195409271797</v>
      </c>
      <c r="I160" s="11">
        <f>+'Recettes &amp;charges détail'!I182+'Recettes &amp;charges détail'!Q182+'Recettes &amp;charges détail'!Y182</f>
        <v>1.1795200407505035E-9</v>
      </c>
      <c r="J160" s="140"/>
      <c r="K160" s="141"/>
      <c r="L160" s="141"/>
      <c r="M160" s="141"/>
      <c r="N160" s="141"/>
      <c r="O160" s="141"/>
      <c r="P160" s="142"/>
      <c r="Q160" s="11">
        <v>242.409092335</v>
      </c>
      <c r="R160" s="11">
        <v>90.087481452999981</v>
      </c>
      <c r="S160" s="11">
        <v>48.545918843999999</v>
      </c>
      <c r="T160" s="11">
        <v>381.04249263200001</v>
      </c>
      <c r="U160" s="11">
        <v>0</v>
      </c>
      <c r="V160" s="11" t="s">
        <v>72</v>
      </c>
      <c r="W160" s="11"/>
      <c r="X160" s="11">
        <v>209.44060085300001</v>
      </c>
      <c r="Y160" s="11">
        <v>251.45979571700005</v>
      </c>
      <c r="Z160" s="11">
        <v>119.15424906000001</v>
      </c>
      <c r="AA160" s="11">
        <v>580.05464563000021</v>
      </c>
      <c r="AB160" s="11">
        <v>0</v>
      </c>
      <c r="AC160" s="11">
        <v>261.84653689381406</v>
      </c>
      <c r="AD160" s="11">
        <v>-318.20810873618609</v>
      </c>
    </row>
    <row r="161" spans="1:30" ht="21" customHeight="1" thickBot="1">
      <c r="A161" s="10" t="s">
        <v>50</v>
      </c>
      <c r="B161" s="11">
        <f>+'Recettes &amp;charges détail'!B183+'Recettes &amp;charges détail'!J183+'Recettes &amp;charges détail'!R183</f>
        <v>979.9484439119999</v>
      </c>
      <c r="C161" s="11">
        <f>+'Recettes &amp;charges détail'!C183+'Recettes &amp;charges détail'!K183+'Recettes &amp;charges détail'!S183</f>
        <v>1845.544048519999</v>
      </c>
      <c r="D161" s="11">
        <f>+'Recettes &amp;charges détail'!D183+'Recettes &amp;charges détail'!L183+'Recettes &amp;charges détail'!T183</f>
        <v>478.996820404</v>
      </c>
      <c r="E161" s="11">
        <f>+'Recettes &amp;charges détail'!E183+'Recettes &amp;charges détail'!M183+'Recettes &amp;charges détail'!U183</f>
        <v>453.752727236</v>
      </c>
      <c r="F161" s="11">
        <f>+'Recettes &amp;charges détail'!F183+'Recettes &amp;charges détail'!N183+'Recettes &amp;charges détail'!V183</f>
        <v>3758.2420400719989</v>
      </c>
      <c r="G161" s="11">
        <f>+'Recettes &amp;charges détail'!G183+'Recettes &amp;charges détail'!O183+'Recettes &amp;charges détail'!W183</f>
        <v>0</v>
      </c>
      <c r="H161" s="11">
        <f>+'Recettes &amp;charges détail'!H183+'Recettes &amp;charges détail'!P183+'Recettes &amp;charges détail'!X183</f>
        <v>3758.2420400744522</v>
      </c>
      <c r="I161" s="11">
        <f>+'Recettes &amp;charges détail'!I183+'Recettes &amp;charges détail'!Q183+'Recettes &amp;charges détail'!Y183</f>
        <v>2.4531036615371703E-9</v>
      </c>
      <c r="J161" s="140"/>
      <c r="K161" s="141"/>
      <c r="L161" s="141"/>
      <c r="M161" s="141"/>
      <c r="N161" s="141"/>
      <c r="O161" s="141"/>
      <c r="P161" s="142"/>
      <c r="Q161" s="11">
        <v>334.41838115100012</v>
      </c>
      <c r="R161" s="11">
        <v>145.143845489</v>
      </c>
      <c r="S161" s="11">
        <v>88.10617713100001</v>
      </c>
      <c r="T161" s="11">
        <v>567.66840377100004</v>
      </c>
      <c r="U161" s="11">
        <v>0</v>
      </c>
      <c r="V161" s="11" t="s">
        <v>72</v>
      </c>
      <c r="W161" s="11"/>
      <c r="X161" s="11">
        <v>878.97257420500046</v>
      </c>
      <c r="Y161" s="11">
        <v>721.30754027099999</v>
      </c>
      <c r="Z161" s="11">
        <v>314.90149838400004</v>
      </c>
      <c r="AA161" s="11">
        <v>1915.1816128600005</v>
      </c>
      <c r="AB161" s="11">
        <v>0</v>
      </c>
      <c r="AC161" s="11">
        <v>841.35382594437647</v>
      </c>
      <c r="AD161" s="11">
        <v>-1073.8277869156241</v>
      </c>
    </row>
    <row r="162" spans="1:30" ht="21" customHeight="1" thickBot="1">
      <c r="A162" s="10" t="s">
        <v>51</v>
      </c>
      <c r="B162" s="11">
        <f>+'Recettes &amp;charges détail'!B184+'Recettes &amp;charges détail'!J184+'Recettes &amp;charges détail'!R184</f>
        <v>2410.2399134869993</v>
      </c>
      <c r="C162" s="11">
        <f>+'Recettes &amp;charges détail'!C184+'Recettes &amp;charges détail'!K184+'Recettes &amp;charges détail'!S184</f>
        <v>4398.4368921800005</v>
      </c>
      <c r="D162" s="11">
        <f>+'Recettes &amp;charges détail'!D184+'Recettes &amp;charges détail'!L184+'Recettes &amp;charges détail'!T184</f>
        <v>2428.6774705400003</v>
      </c>
      <c r="E162" s="11">
        <f>+'Recettes &amp;charges détail'!E184+'Recettes &amp;charges détail'!M184+'Recettes &amp;charges détail'!U184</f>
        <v>1423.1135288620001</v>
      </c>
      <c r="F162" s="11">
        <f>+'Recettes &amp;charges détail'!F184+'Recettes &amp;charges détail'!N184+'Recettes &amp;charges détail'!V184</f>
        <v>10660.467805069</v>
      </c>
      <c r="G162" s="11">
        <f>+'Recettes &amp;charges détail'!G184+'Recettes &amp;charges détail'!O184+'Recettes &amp;charges détail'!W184</f>
        <v>0</v>
      </c>
      <c r="H162" s="11">
        <f>+'Recettes &amp;charges détail'!H184+'Recettes &amp;charges détail'!P184+'Recettes &amp;charges détail'!X184</f>
        <v>10660.467805069076</v>
      </c>
      <c r="I162" s="11">
        <f>+'Recettes &amp;charges détail'!I184+'Recettes &amp;charges détail'!Q184+'Recettes &amp;charges détail'!Y184</f>
        <v>7.6368451118469241E-11</v>
      </c>
      <c r="J162" s="140"/>
      <c r="K162" s="141"/>
      <c r="L162" s="141"/>
      <c r="M162" s="141"/>
      <c r="N162" s="141"/>
      <c r="O162" s="141"/>
      <c r="P162" s="142"/>
      <c r="Q162" s="11">
        <v>476.81667691100017</v>
      </c>
      <c r="R162" s="11">
        <v>257.73320503299999</v>
      </c>
      <c r="S162" s="11">
        <v>155.16492145299998</v>
      </c>
      <c r="T162" s="11">
        <v>889.71480339700008</v>
      </c>
      <c r="U162" s="11">
        <v>0</v>
      </c>
      <c r="V162" s="11" t="s">
        <v>72</v>
      </c>
      <c r="W162" s="11"/>
      <c r="X162" s="11">
        <v>2899.6002780600002</v>
      </c>
      <c r="Y162" s="11">
        <v>2136.7550727830003</v>
      </c>
      <c r="Z162" s="11">
        <v>1268.8430420679999</v>
      </c>
      <c r="AA162" s="11">
        <v>6305.1983929110002</v>
      </c>
      <c r="AB162" s="11">
        <v>0</v>
      </c>
      <c r="AC162" s="11">
        <v>2472.5063443845661</v>
      </c>
      <c r="AD162" s="11">
        <v>-3832.6920485264341</v>
      </c>
    </row>
    <row r="163" spans="1:30" ht="21" customHeight="1" thickBot="1">
      <c r="A163" s="10" t="s">
        <v>52</v>
      </c>
      <c r="B163" s="11">
        <f>+'Recettes &amp;charges détail'!B185+'Recettes &amp;charges détail'!J185+'Recettes &amp;charges détail'!R185</f>
        <v>3408.1691802920004</v>
      </c>
      <c r="C163" s="11">
        <f>+'Recettes &amp;charges détail'!C185+'Recettes &amp;charges détail'!K185+'Recettes &amp;charges détail'!S185</f>
        <v>5703.7119430650009</v>
      </c>
      <c r="D163" s="11">
        <f>+'Recettes &amp;charges détail'!D185+'Recettes &amp;charges détail'!L185+'Recettes &amp;charges détail'!T185</f>
        <v>2442.150308579</v>
      </c>
      <c r="E163" s="11">
        <f>+'Recettes &amp;charges détail'!E185+'Recettes &amp;charges détail'!M185+'Recettes &amp;charges détail'!U185</f>
        <v>1691.9798211249999</v>
      </c>
      <c r="F163" s="11">
        <f>+'Recettes &amp;charges détail'!F185+'Recettes &amp;charges détail'!N185+'Recettes &amp;charges détail'!V185</f>
        <v>13246.011253061</v>
      </c>
      <c r="G163" s="11">
        <f>+'Recettes &amp;charges détail'!G185+'Recettes &amp;charges détail'!O185+'Recettes &amp;charges détail'!W185</f>
        <v>0</v>
      </c>
      <c r="H163" s="11">
        <f>+'Recettes &amp;charges détail'!H185+'Recettes &amp;charges détail'!P185+'Recettes &amp;charges détail'!X185</f>
        <v>13246.011253058441</v>
      </c>
      <c r="I163" s="11">
        <f>+'Recettes &amp;charges détail'!I185+'Recettes &amp;charges détail'!Q185+'Recettes &amp;charges détail'!Y185</f>
        <v>-2.5611370801925659E-9</v>
      </c>
      <c r="J163" s="140"/>
      <c r="K163" s="141"/>
      <c r="L163" s="141"/>
      <c r="M163" s="141"/>
      <c r="N163" s="141"/>
      <c r="O163" s="141"/>
      <c r="P163" s="142"/>
      <c r="Q163" s="11">
        <v>1744.5980992750005</v>
      </c>
      <c r="R163" s="11">
        <v>431.85255891999998</v>
      </c>
      <c r="S163" s="11">
        <v>387.72561708199999</v>
      </c>
      <c r="T163" s="11">
        <v>2564.176275277001</v>
      </c>
      <c r="U163" s="11">
        <v>0</v>
      </c>
      <c r="V163" s="11" t="s">
        <v>72</v>
      </c>
      <c r="W163" s="11"/>
      <c r="X163" s="11">
        <v>3266.0194056660011</v>
      </c>
      <c r="Y163" s="11">
        <v>1924.758574129</v>
      </c>
      <c r="Z163" s="11">
        <v>1286.2605137550001</v>
      </c>
      <c r="AA163" s="11">
        <v>6477.0384935500006</v>
      </c>
      <c r="AB163" s="11">
        <v>0</v>
      </c>
      <c r="AC163" s="11">
        <v>2670.4357218300597</v>
      </c>
      <c r="AD163" s="11">
        <v>-3806.6027717199408</v>
      </c>
    </row>
    <row r="164" spans="1:30" ht="21" customHeight="1" thickBot="1">
      <c r="A164" s="10" t="s">
        <v>53</v>
      </c>
      <c r="B164" s="11">
        <f>+'Recettes &amp;charges détail'!B186+'Recettes &amp;charges détail'!J186+'Recettes &amp;charges détail'!R186</f>
        <v>25060.973690909999</v>
      </c>
      <c r="C164" s="11">
        <f>+'Recettes &amp;charges détail'!C186+'Recettes &amp;charges détail'!K186+'Recettes &amp;charges détail'!S186</f>
        <v>153747.38693385295</v>
      </c>
      <c r="D164" s="11">
        <f>+'Recettes &amp;charges détail'!D186+'Recettes &amp;charges détail'!L186+'Recettes &amp;charges détail'!T186</f>
        <v>34174.139794046001</v>
      </c>
      <c r="E164" s="11">
        <f>+'Recettes &amp;charges détail'!E186+'Recettes &amp;charges détail'!M186+'Recettes &amp;charges détail'!U186</f>
        <v>32573.720250065999</v>
      </c>
      <c r="F164" s="11">
        <f>+'Recettes &amp;charges détail'!F186+'Recettes &amp;charges détail'!N186+'Recettes &amp;charges détail'!V186</f>
        <v>245556.22066887494</v>
      </c>
      <c r="G164" s="11">
        <f>+'Recettes &amp;charges détail'!G186+'Recettes &amp;charges détail'!O186+'Recettes &amp;charges détail'!W186</f>
        <v>0</v>
      </c>
      <c r="H164" s="11">
        <f>+'Recettes &amp;charges détail'!H186+'Recettes &amp;charges détail'!P186+'Recettes &amp;charges détail'!X186</f>
        <v>245556.22066886901</v>
      </c>
      <c r="I164" s="11">
        <f>+'Recettes &amp;charges détail'!I186+'Recettes &amp;charges détail'!Q186+'Recettes &amp;charges détail'!Y186</f>
        <v>-5.9008598327636722E-9</v>
      </c>
      <c r="J164" s="140"/>
      <c r="K164" s="141"/>
      <c r="L164" s="141"/>
      <c r="M164" s="141"/>
      <c r="N164" s="141"/>
      <c r="O164" s="141"/>
      <c r="P164" s="142"/>
      <c r="Q164" s="11">
        <v>12803.762502940999</v>
      </c>
      <c r="R164" s="11">
        <v>4119.2686501759999</v>
      </c>
      <c r="S164" s="11">
        <v>3035.6636571640001</v>
      </c>
      <c r="T164" s="11">
        <v>19958.694810281002</v>
      </c>
      <c r="U164" s="11">
        <v>0</v>
      </c>
      <c r="V164" s="11" t="s">
        <v>72</v>
      </c>
      <c r="W164" s="11"/>
      <c r="X164" s="11">
        <v>37053.229235929015</v>
      </c>
      <c r="Y164" s="11">
        <v>15298.324372625999</v>
      </c>
      <c r="Z164" s="11">
        <v>10366.533623521</v>
      </c>
      <c r="AA164" s="11">
        <v>62718.08723207601</v>
      </c>
      <c r="AB164" s="11">
        <v>0</v>
      </c>
      <c r="AC164" s="11">
        <v>20022.256214391491</v>
      </c>
      <c r="AD164" s="11">
        <v>-42695.831017684519</v>
      </c>
    </row>
    <row r="165" spans="1:30" ht="21" customHeight="1" thickBot="1">
      <c r="A165" s="10" t="s">
        <v>54</v>
      </c>
      <c r="B165" s="11">
        <f>+'Recettes &amp;charges détail'!B187+'Recettes &amp;charges détail'!J187+'Recettes &amp;charges détail'!R187</f>
        <v>818.431053389</v>
      </c>
      <c r="C165" s="11">
        <f>+'Recettes &amp;charges détail'!C187+'Recettes &amp;charges détail'!K187+'Recettes &amp;charges détail'!S187</f>
        <v>1364.9347543350002</v>
      </c>
      <c r="D165" s="11">
        <f>+'Recettes &amp;charges détail'!D187+'Recettes &amp;charges détail'!L187+'Recettes &amp;charges détail'!T187</f>
        <v>1061.4752722089997</v>
      </c>
      <c r="E165" s="11">
        <f>+'Recettes &amp;charges détail'!E187+'Recettes &amp;charges détail'!M187+'Recettes &amp;charges détail'!U187</f>
        <v>599.76412815599997</v>
      </c>
      <c r="F165" s="11">
        <f>+'Recettes &amp;charges détail'!F187+'Recettes &amp;charges détail'!N187+'Recettes &amp;charges détail'!V187</f>
        <v>3844.6052080889999</v>
      </c>
      <c r="G165" s="11">
        <f>+'Recettes &amp;charges détail'!G187+'Recettes &amp;charges détail'!O187+'Recettes &amp;charges détail'!W187</f>
        <v>0</v>
      </c>
      <c r="H165" s="11">
        <f>+'Recettes &amp;charges détail'!H187+'Recettes &amp;charges détail'!P187+'Recettes &amp;charges détail'!X187</f>
        <v>3844.6052080876907</v>
      </c>
      <c r="I165" s="11">
        <f>+'Recettes &amp;charges détail'!I187+'Recettes &amp;charges détail'!Q187+'Recettes &amp;charges détail'!Y187</f>
        <v>-1.308973878622055E-9</v>
      </c>
      <c r="J165" s="140"/>
      <c r="K165" s="141"/>
      <c r="L165" s="141"/>
      <c r="M165" s="141"/>
      <c r="N165" s="141"/>
      <c r="O165" s="141"/>
      <c r="P165" s="142"/>
      <c r="Q165" s="11">
        <v>161.04418519799987</v>
      </c>
      <c r="R165" s="11">
        <v>99.052050772000001</v>
      </c>
      <c r="S165" s="11">
        <v>70.898861726999996</v>
      </c>
      <c r="T165" s="11">
        <v>330.99509769699984</v>
      </c>
      <c r="U165" s="11">
        <v>0</v>
      </c>
      <c r="V165" s="11" t="s">
        <v>72</v>
      </c>
      <c r="W165" s="11"/>
      <c r="X165" s="11">
        <v>745.47204537600044</v>
      </c>
      <c r="Y165" s="11">
        <v>827.70937125799992</v>
      </c>
      <c r="Z165" s="11">
        <v>494.10992949500002</v>
      </c>
      <c r="AA165" s="11">
        <v>2067.2913461290004</v>
      </c>
      <c r="AB165" s="11">
        <v>0</v>
      </c>
      <c r="AC165" s="11">
        <v>791.14549900408019</v>
      </c>
      <c r="AD165" s="11">
        <v>-1276.1458471249202</v>
      </c>
    </row>
    <row r="166" spans="1:30" ht="21" customHeight="1" thickBot="1">
      <c r="A166" s="10" t="s">
        <v>55</v>
      </c>
      <c r="B166" s="11">
        <f>+'Recettes &amp;charges détail'!B188+'Recettes &amp;charges détail'!J188+'Recettes &amp;charges détail'!R188</f>
        <v>2262.5527475630006</v>
      </c>
      <c r="C166" s="11">
        <f>+'Recettes &amp;charges détail'!C188+'Recettes &amp;charges détail'!K188+'Recettes &amp;charges détail'!S188</f>
        <v>2085.1307054540002</v>
      </c>
      <c r="D166" s="11">
        <f>+'Recettes &amp;charges détail'!D188+'Recettes &amp;charges détail'!L188+'Recettes &amp;charges détail'!T188</f>
        <v>1217.3238179689999</v>
      </c>
      <c r="E166" s="11">
        <f>+'Recettes &amp;charges détail'!E188+'Recettes &amp;charges détail'!M188+'Recettes &amp;charges détail'!U188</f>
        <v>830.36184959399998</v>
      </c>
      <c r="F166" s="11">
        <f>+'Recettes &amp;charges détail'!F188+'Recettes &amp;charges détail'!N188+'Recettes &amp;charges détail'!V188</f>
        <v>6395.3691205800005</v>
      </c>
      <c r="G166" s="11">
        <f>+'Recettes &amp;charges détail'!G188+'Recettes &amp;charges détail'!O188+'Recettes &amp;charges détail'!W188</f>
        <v>0</v>
      </c>
      <c r="H166" s="11">
        <f>+'Recettes &amp;charges détail'!H188+'Recettes &amp;charges détail'!P188+'Recettes &amp;charges détail'!X188</f>
        <v>6395.3691205768237</v>
      </c>
      <c r="I166" s="11">
        <f>+'Recettes &amp;charges détail'!I188+'Recettes &amp;charges détail'!Q188+'Recettes &amp;charges détail'!Y188</f>
        <v>-3.1767413020133972E-9</v>
      </c>
      <c r="J166" s="140"/>
      <c r="K166" s="141"/>
      <c r="L166" s="141"/>
      <c r="M166" s="141"/>
      <c r="N166" s="141"/>
      <c r="O166" s="141"/>
      <c r="P166" s="142"/>
      <c r="Q166" s="11">
        <v>445.6492025939998</v>
      </c>
      <c r="R166" s="11">
        <v>256.401700194</v>
      </c>
      <c r="S166" s="11">
        <v>185.76974583000001</v>
      </c>
      <c r="T166" s="11">
        <v>887.82064861799972</v>
      </c>
      <c r="U166" s="11">
        <v>0</v>
      </c>
      <c r="V166" s="11" t="s">
        <v>72</v>
      </c>
      <c r="W166" s="11"/>
      <c r="X166" s="11">
        <v>1354.4046467730009</v>
      </c>
      <c r="Y166" s="11">
        <v>933.98213721600007</v>
      </c>
      <c r="Z166" s="11">
        <v>622.50067457299997</v>
      </c>
      <c r="AA166" s="11">
        <v>2910.8874585620006</v>
      </c>
      <c r="AB166" s="11">
        <v>0</v>
      </c>
      <c r="AC166" s="11">
        <v>1516.8239463145169</v>
      </c>
      <c r="AD166" s="11">
        <v>-1394.0635122474837</v>
      </c>
    </row>
    <row r="167" spans="1:30" ht="21" customHeight="1" thickBot="1">
      <c r="A167" s="10" t="s">
        <v>56</v>
      </c>
      <c r="B167" s="11">
        <f>+'Recettes &amp;charges détail'!B189+'Recettes &amp;charges détail'!J189+'Recettes &amp;charges détail'!R189</f>
        <v>1425.8216760789999</v>
      </c>
      <c r="C167" s="11">
        <f>+'Recettes &amp;charges détail'!C189+'Recettes &amp;charges détail'!K189+'Recettes &amp;charges détail'!S189</f>
        <v>2017.032769485</v>
      </c>
      <c r="D167" s="11">
        <f>+'Recettes &amp;charges détail'!D189+'Recettes &amp;charges détail'!L189+'Recettes &amp;charges détail'!T189</f>
        <v>1191.5673037609997</v>
      </c>
      <c r="E167" s="11">
        <f>+'Recettes &amp;charges détail'!E189+'Recettes &amp;charges détail'!M189+'Recettes &amp;charges détail'!U189</f>
        <v>679.268518481</v>
      </c>
      <c r="F167" s="11">
        <f>+'Recettes &amp;charges détail'!F189+'Recettes &amp;charges détail'!N189+'Recettes &amp;charges détail'!V189</f>
        <v>5313.6902678059996</v>
      </c>
      <c r="G167" s="11">
        <f>+'Recettes &amp;charges détail'!G189+'Recettes &amp;charges détail'!O189+'Recettes &amp;charges détail'!W189</f>
        <v>0</v>
      </c>
      <c r="H167" s="11">
        <f>+'Recettes &amp;charges détail'!H189+'Recettes &amp;charges détail'!P189+'Recettes &amp;charges détail'!X189</f>
        <v>5313.6902678049119</v>
      </c>
      <c r="I167" s="11">
        <f>+'Recettes &amp;charges détail'!I189+'Recettes &amp;charges détail'!Q189+'Recettes &amp;charges détail'!Y189</f>
        <v>-1.0877847671508788E-9</v>
      </c>
      <c r="J167" s="140"/>
      <c r="K167" s="141"/>
      <c r="L167" s="141"/>
      <c r="M167" s="141"/>
      <c r="N167" s="141"/>
      <c r="O167" s="141"/>
      <c r="P167" s="142"/>
      <c r="Q167" s="11">
        <v>510.67728780000022</v>
      </c>
      <c r="R167" s="11">
        <v>167.23937228300002</v>
      </c>
      <c r="S167" s="11">
        <v>108.64418315599998</v>
      </c>
      <c r="T167" s="11">
        <v>786.56084323900029</v>
      </c>
      <c r="U167" s="11">
        <v>0</v>
      </c>
      <c r="V167" s="11" t="s">
        <v>72</v>
      </c>
      <c r="W167" s="11"/>
      <c r="X167" s="11">
        <v>1223.4597929590002</v>
      </c>
      <c r="Y167" s="11">
        <v>913.30959363800002</v>
      </c>
      <c r="Z167" s="11">
        <v>528.99576377099993</v>
      </c>
      <c r="AA167" s="11">
        <v>2665.7651503680004</v>
      </c>
      <c r="AB167" s="11">
        <v>0</v>
      </c>
      <c r="AC167" s="11">
        <v>1222.3410131047997</v>
      </c>
      <c r="AD167" s="11">
        <v>-1443.4241372632007</v>
      </c>
    </row>
    <row r="168" spans="1:30" ht="21" customHeight="1" thickBot="1">
      <c r="A168" s="10" t="s">
        <v>57</v>
      </c>
      <c r="B168" s="11">
        <f>+'Recettes &amp;charges détail'!B190+'Recettes &amp;charges détail'!J190+'Recettes &amp;charges détail'!R190</f>
        <v>2532.5931043210007</v>
      </c>
      <c r="C168" s="11">
        <f>+'Recettes &amp;charges détail'!C190+'Recettes &amp;charges détail'!K190+'Recettes &amp;charges détail'!S190</f>
        <v>4355.0651176009997</v>
      </c>
      <c r="D168" s="11">
        <f>+'Recettes &amp;charges détail'!D190+'Recettes &amp;charges détail'!L190+'Recettes &amp;charges détail'!T190</f>
        <v>1691.2554972800001</v>
      </c>
      <c r="E168" s="11">
        <f>+'Recettes &amp;charges détail'!E190+'Recettes &amp;charges détail'!M190+'Recettes &amp;charges détail'!U190</f>
        <v>1705.5836475519998</v>
      </c>
      <c r="F168" s="11">
        <f>+'Recettes &amp;charges détail'!F190+'Recettes &amp;charges détail'!N190+'Recettes &amp;charges détail'!V190</f>
        <v>10284.497366754</v>
      </c>
      <c r="G168" s="11">
        <f>+'Recettes &amp;charges détail'!G190+'Recettes &amp;charges détail'!O190+'Recettes &amp;charges détail'!W190</f>
        <v>0</v>
      </c>
      <c r="H168" s="11">
        <f>+'Recettes &amp;charges détail'!H190+'Recettes &amp;charges détail'!P190+'Recettes &amp;charges détail'!X190</f>
        <v>10284.49736675088</v>
      </c>
      <c r="I168" s="11">
        <f>+'Recettes &amp;charges détail'!I190+'Recettes &amp;charges détail'!Q190+'Recettes &amp;charges détail'!Y190</f>
        <v>-3.1196923373499884E-9</v>
      </c>
      <c r="J168" s="140"/>
      <c r="K168" s="141"/>
      <c r="L168" s="141"/>
      <c r="M168" s="141"/>
      <c r="N168" s="141"/>
      <c r="O168" s="141"/>
      <c r="P168" s="142"/>
      <c r="Q168" s="11">
        <v>1298.7335714969997</v>
      </c>
      <c r="R168" s="11">
        <v>369.53836563800002</v>
      </c>
      <c r="S168" s="11">
        <v>294.18604989199997</v>
      </c>
      <c r="T168" s="11">
        <v>1962.4579870269997</v>
      </c>
      <c r="U168" s="11">
        <v>0</v>
      </c>
      <c r="V168" s="11" t="s">
        <v>72</v>
      </c>
      <c r="W168" s="11"/>
      <c r="X168" s="11">
        <v>2255.4361606450007</v>
      </c>
      <c r="Y168" s="11">
        <v>1083.8632869589999</v>
      </c>
      <c r="Z168" s="11">
        <v>782.26574004500014</v>
      </c>
      <c r="AA168" s="11">
        <v>4121.5651876490001</v>
      </c>
      <c r="AB168" s="11">
        <v>0</v>
      </c>
      <c r="AC168" s="11">
        <v>2115.2215319072475</v>
      </c>
      <c r="AD168" s="11">
        <v>-2006.3436557417531</v>
      </c>
    </row>
    <row r="169" spans="1:30" ht="21" customHeight="1" thickBot="1">
      <c r="A169" s="10" t="s">
        <v>58</v>
      </c>
      <c r="B169" s="11">
        <f>+'Recettes &amp;charges détail'!B191+'Recettes &amp;charges détail'!J191+'Recettes &amp;charges détail'!R191</f>
        <v>365.96240813399999</v>
      </c>
      <c r="C169" s="11">
        <f>+'Recettes &amp;charges détail'!C191+'Recettes &amp;charges détail'!K191+'Recettes &amp;charges détail'!S191</f>
        <v>695.66657195699997</v>
      </c>
      <c r="D169" s="11">
        <f>+'Recettes &amp;charges détail'!D191+'Recettes &amp;charges détail'!L191+'Recettes &amp;charges détail'!T191</f>
        <v>311.15230200800005</v>
      </c>
      <c r="E169" s="11">
        <f>+'Recettes &amp;charges détail'!E191+'Recettes &amp;charges détail'!M191+'Recettes &amp;charges détail'!U191</f>
        <v>202.59587529000001</v>
      </c>
      <c r="F169" s="11">
        <f>+'Recettes &amp;charges détail'!F191+'Recettes &amp;charges détail'!N191+'Recettes &amp;charges détail'!V191</f>
        <v>1575.3771573890001</v>
      </c>
      <c r="G169" s="11">
        <f>+'Recettes &amp;charges détail'!G191+'Recettes &amp;charges détail'!O191+'Recettes &amp;charges détail'!W191</f>
        <v>0</v>
      </c>
      <c r="H169" s="11">
        <f>+'Recettes &amp;charges détail'!H191+'Recettes &amp;charges détail'!P191+'Recettes &amp;charges détail'!X191</f>
        <v>1575.3771573884671</v>
      </c>
      <c r="I169" s="11">
        <f>+'Recettes &amp;charges détail'!I191+'Recettes &amp;charges détail'!Q191+'Recettes &amp;charges détail'!Y191</f>
        <v>-5.3294934332370761E-10</v>
      </c>
      <c r="J169" s="140"/>
      <c r="K169" s="141"/>
      <c r="L169" s="141"/>
      <c r="M169" s="141"/>
      <c r="N169" s="141"/>
      <c r="O169" s="141"/>
      <c r="P169" s="142"/>
      <c r="Q169" s="11">
        <v>40.437906990999991</v>
      </c>
      <c r="R169" s="11">
        <v>51.56535396200001</v>
      </c>
      <c r="S169" s="11">
        <v>12.250126099000001</v>
      </c>
      <c r="T169" s="11">
        <v>104.25338705199999</v>
      </c>
      <c r="U169" s="11">
        <v>0</v>
      </c>
      <c r="V169" s="11" t="s">
        <v>72</v>
      </c>
      <c r="W169" s="11"/>
      <c r="X169" s="11">
        <v>465.05993706500004</v>
      </c>
      <c r="Y169" s="11">
        <v>461.46634533699995</v>
      </c>
      <c r="Z169" s="11">
        <v>196.65352280299999</v>
      </c>
      <c r="AA169" s="11">
        <v>1123.1798052050001</v>
      </c>
      <c r="AB169" s="11">
        <v>0</v>
      </c>
      <c r="AC169" s="11">
        <v>512.12148834318884</v>
      </c>
      <c r="AD169" s="11">
        <v>-611.05831686181136</v>
      </c>
    </row>
    <row r="170" spans="1:30" ht="21" customHeight="1" thickBot="1">
      <c r="A170" s="10" t="s">
        <v>59</v>
      </c>
      <c r="B170" s="11">
        <f>+'Recettes &amp;charges détail'!B192+'Recettes &amp;charges détail'!J192+'Recettes &amp;charges détail'!R192</f>
        <v>1566.8272052340003</v>
      </c>
      <c r="C170" s="11">
        <f>+'Recettes &amp;charges détail'!C192+'Recettes &amp;charges détail'!K192+'Recettes &amp;charges détail'!S192</f>
        <v>2207.3547826610002</v>
      </c>
      <c r="D170" s="11">
        <f>+'Recettes &amp;charges détail'!D192+'Recettes &amp;charges détail'!L192+'Recettes &amp;charges détail'!T192</f>
        <v>1222.4180639249998</v>
      </c>
      <c r="E170" s="11">
        <f>+'Recettes &amp;charges détail'!E192+'Recettes &amp;charges détail'!M192+'Recettes &amp;charges détail'!U192</f>
        <v>881.29656039500003</v>
      </c>
      <c r="F170" s="11">
        <f>+'Recettes &amp;charges détail'!F192+'Recettes &amp;charges détail'!N192+'Recettes &amp;charges détail'!V192</f>
        <v>5877.8966122149995</v>
      </c>
      <c r="G170" s="11">
        <f>+'Recettes &amp;charges détail'!G192+'Recettes &amp;charges détail'!O192+'Recettes &amp;charges détail'!W192</f>
        <v>0</v>
      </c>
      <c r="H170" s="11">
        <f>+'Recettes &amp;charges détail'!H192+'Recettes &amp;charges détail'!P192+'Recettes &amp;charges détail'!X192</f>
        <v>5877.896612214211</v>
      </c>
      <c r="I170" s="11">
        <f>+'Recettes &amp;charges détail'!I192+'Recettes &amp;charges détail'!Q192+'Recettes &amp;charges détail'!Y192</f>
        <v>-7.8976154327392576E-10</v>
      </c>
      <c r="J170" s="140"/>
      <c r="K170" s="141"/>
      <c r="L170" s="141"/>
      <c r="M170" s="141"/>
      <c r="N170" s="141"/>
      <c r="O170" s="141"/>
      <c r="P170" s="142"/>
      <c r="Q170" s="11">
        <v>170.45365251499996</v>
      </c>
      <c r="R170" s="11">
        <v>76.534853822999992</v>
      </c>
      <c r="S170" s="11">
        <v>84.990605877999982</v>
      </c>
      <c r="T170" s="11">
        <v>331.97911221599992</v>
      </c>
      <c r="U170" s="11">
        <v>0</v>
      </c>
      <c r="V170" s="11" t="s">
        <v>72</v>
      </c>
      <c r="W170" s="11"/>
      <c r="X170" s="11">
        <v>1243.5205864009999</v>
      </c>
      <c r="Y170" s="11">
        <v>846.56606609799996</v>
      </c>
      <c r="Z170" s="11">
        <v>718.911060002</v>
      </c>
      <c r="AA170" s="11">
        <v>2808.9977125009996</v>
      </c>
      <c r="AB170" s="11">
        <v>0</v>
      </c>
      <c r="AC170" s="11">
        <v>904.28133237499992</v>
      </c>
      <c r="AD170" s="11">
        <v>-1904.7163801259999</v>
      </c>
    </row>
    <row r="171" spans="1:30" ht="21" customHeight="1" thickBot="1">
      <c r="A171" s="10" t="s">
        <v>60</v>
      </c>
      <c r="B171" s="11">
        <f>+'Recettes &amp;charges détail'!B193+'Recettes &amp;charges détail'!J193+'Recettes &amp;charges détail'!R193</f>
        <v>190.05297380799999</v>
      </c>
      <c r="C171" s="11">
        <f>+'Recettes &amp;charges détail'!C193+'Recettes &amp;charges détail'!K193+'Recettes &amp;charges détail'!S193</f>
        <v>1447.1077460389997</v>
      </c>
      <c r="D171" s="11">
        <f>+'Recettes &amp;charges détail'!D193+'Recettes &amp;charges détail'!L193+'Recettes &amp;charges détail'!T193</f>
        <v>494.79198153099998</v>
      </c>
      <c r="E171" s="11">
        <f>+'Recettes &amp;charges détail'!E193+'Recettes &amp;charges détail'!M193+'Recettes &amp;charges détail'!U193</f>
        <v>409.503125232</v>
      </c>
      <c r="F171" s="11">
        <f>+'Recettes &amp;charges détail'!F193+'Recettes &amp;charges détail'!N193+'Recettes &amp;charges détail'!V193</f>
        <v>2541.4558266099998</v>
      </c>
      <c r="G171" s="11">
        <f>+'Recettes &amp;charges détail'!G193+'Recettes &amp;charges détail'!O193+'Recettes &amp;charges détail'!W193</f>
        <v>0</v>
      </c>
      <c r="H171" s="11">
        <f>+'Recettes &amp;charges détail'!H193+'Recettes &amp;charges détail'!P193+'Recettes &amp;charges détail'!X193</f>
        <v>2541.455826607395</v>
      </c>
      <c r="I171" s="11">
        <f>+'Recettes &amp;charges détail'!I193+'Recettes &amp;charges détail'!Q193+'Recettes &amp;charges détail'!Y193</f>
        <v>-2.6049092411994936E-9</v>
      </c>
      <c r="J171" s="140"/>
      <c r="K171" s="141"/>
      <c r="L171" s="141"/>
      <c r="M171" s="141"/>
      <c r="N171" s="141"/>
      <c r="O171" s="141"/>
      <c r="P171" s="142"/>
      <c r="Q171" s="11">
        <v>32.038076763000007</v>
      </c>
      <c r="R171" s="11">
        <v>13.978618058</v>
      </c>
      <c r="S171" s="11">
        <v>18.544075179</v>
      </c>
      <c r="T171" s="11">
        <v>64.560770000000005</v>
      </c>
      <c r="U171" s="11">
        <v>0</v>
      </c>
      <c r="V171" s="11" t="s">
        <v>72</v>
      </c>
      <c r="W171" s="11"/>
      <c r="X171" s="11">
        <v>868.11068371399995</v>
      </c>
      <c r="Y171" s="11">
        <v>485.59770832300006</v>
      </c>
      <c r="Z171" s="11">
        <v>661.98161043100004</v>
      </c>
      <c r="AA171" s="11">
        <v>2015.6900024680001</v>
      </c>
      <c r="AB171" s="11">
        <v>0</v>
      </c>
      <c r="AC171" s="11">
        <v>765.1897563040809</v>
      </c>
      <c r="AD171" s="11">
        <v>-1250.5002461639192</v>
      </c>
    </row>
    <row r="172" spans="1:30" ht="21" customHeight="1" thickBot="1">
      <c r="A172" s="10" t="s">
        <v>61</v>
      </c>
      <c r="B172" s="11">
        <f>+'Recettes &amp;charges détail'!B194+'Recettes &amp;charges détail'!J194+'Recettes &amp;charges détail'!R194</f>
        <v>6.7274130300000001</v>
      </c>
      <c r="C172" s="11">
        <f>+'Recettes &amp;charges détail'!C194+'Recettes &amp;charges détail'!K194+'Recettes &amp;charges détail'!S194</f>
        <v>389.25787438499992</v>
      </c>
      <c r="D172" s="11">
        <f>+'Recettes &amp;charges détail'!D194+'Recettes &amp;charges détail'!L194+'Recettes &amp;charges détail'!T194</f>
        <v>185.34890601399999</v>
      </c>
      <c r="E172" s="11">
        <f>+'Recettes &amp;charges détail'!E194+'Recettes &amp;charges détail'!M194+'Recettes &amp;charges détail'!U194</f>
        <v>113.99942833700001</v>
      </c>
      <c r="F172" s="11">
        <f>+'Recettes &amp;charges détail'!F194+'Recettes &amp;charges détail'!N194+'Recettes &amp;charges détail'!V194</f>
        <v>695.33362176599996</v>
      </c>
      <c r="G172" s="11">
        <f>+'Recettes &amp;charges détail'!G194+'Recettes &amp;charges détail'!O194+'Recettes &amp;charges détail'!W194</f>
        <v>0</v>
      </c>
      <c r="H172" s="11">
        <f>+'Recettes &amp;charges détail'!H194+'Recettes &amp;charges détail'!P194+'Recettes &amp;charges détail'!X194</f>
        <v>695.33362176769651</v>
      </c>
      <c r="I172" s="11">
        <f>+'Recettes &amp;charges détail'!I194+'Recettes &amp;charges détail'!Q194+'Recettes &amp;charges détail'!Y194</f>
        <v>1.6965204849839211E-9</v>
      </c>
      <c r="J172" s="140"/>
      <c r="K172" s="141"/>
      <c r="L172" s="141"/>
      <c r="M172" s="141"/>
      <c r="N172" s="141"/>
      <c r="O172" s="141"/>
      <c r="P172" s="142"/>
      <c r="Q172" s="11">
        <v>91.909315153000009</v>
      </c>
      <c r="R172" s="11">
        <v>17.431209935000002</v>
      </c>
      <c r="S172" s="11">
        <v>28.106298985000002</v>
      </c>
      <c r="T172" s="11">
        <v>137.44682407299999</v>
      </c>
      <c r="U172" s="11">
        <v>0</v>
      </c>
      <c r="V172" s="11" t="s">
        <v>72</v>
      </c>
      <c r="W172" s="11"/>
      <c r="X172" s="11">
        <v>263.74227143899992</v>
      </c>
      <c r="Y172" s="11">
        <v>154.73477098999999</v>
      </c>
      <c r="Z172" s="11">
        <v>100.12974051800001</v>
      </c>
      <c r="AA172" s="11">
        <v>518.60678294699983</v>
      </c>
      <c r="AB172" s="11">
        <v>0</v>
      </c>
      <c r="AC172" s="11">
        <v>102.62352713627401</v>
      </c>
      <c r="AD172" s="11">
        <v>-415.98325581072584</v>
      </c>
    </row>
    <row r="173" spans="1:30" ht="21" customHeight="1" thickBot="1">
      <c r="A173" s="10" t="s">
        <v>62</v>
      </c>
      <c r="B173" s="11">
        <f>+'Recettes &amp;charges détail'!B195+'Recettes &amp;charges détail'!J195+'Recettes &amp;charges détail'!R195</f>
        <v>45.822839772000002</v>
      </c>
      <c r="C173" s="11">
        <f>+'Recettes &amp;charges détail'!C195+'Recettes &amp;charges détail'!K195+'Recettes &amp;charges détail'!S195</f>
        <v>1171.993472595</v>
      </c>
      <c r="D173" s="11">
        <f>+'Recettes &amp;charges détail'!D195+'Recettes &amp;charges détail'!L195+'Recettes &amp;charges détail'!T195</f>
        <v>277.28079575900006</v>
      </c>
      <c r="E173" s="11">
        <f>+'Recettes &amp;charges détail'!E195+'Recettes &amp;charges détail'!M195+'Recettes &amp;charges détail'!U195</f>
        <v>224.04403749799999</v>
      </c>
      <c r="F173" s="11">
        <f>+'Recettes &amp;charges détail'!F195+'Recettes &amp;charges détail'!N195+'Recettes &amp;charges détail'!V195</f>
        <v>1719.141145624</v>
      </c>
      <c r="G173" s="11">
        <f>+'Recettes &amp;charges détail'!G195+'Recettes &amp;charges détail'!O195+'Recettes &amp;charges détail'!W195</f>
        <v>0</v>
      </c>
      <c r="H173" s="11">
        <f>+'Recettes &amp;charges détail'!H195+'Recettes &amp;charges détail'!P195+'Recettes &amp;charges détail'!X195</f>
        <v>1719.1411456284691</v>
      </c>
      <c r="I173" s="11">
        <f>+'Recettes &amp;charges détail'!I195+'Recettes &amp;charges détail'!Q195+'Recettes &amp;charges détail'!Y195</f>
        <v>4.4689513742923734E-9</v>
      </c>
      <c r="J173" s="140"/>
      <c r="K173" s="141"/>
      <c r="L173" s="141"/>
      <c r="M173" s="141"/>
      <c r="N173" s="141"/>
      <c r="O173" s="141"/>
      <c r="P173" s="142"/>
      <c r="Q173" s="11">
        <v>238.989531021</v>
      </c>
      <c r="R173" s="11">
        <v>57.262058934000009</v>
      </c>
      <c r="S173" s="11">
        <v>49.336219391999997</v>
      </c>
      <c r="T173" s="11">
        <v>345.58780934700002</v>
      </c>
      <c r="U173" s="11">
        <v>0</v>
      </c>
      <c r="V173" s="11" t="s">
        <v>72</v>
      </c>
      <c r="W173" s="11"/>
      <c r="X173" s="11">
        <v>647.54975310199984</v>
      </c>
      <c r="Y173" s="11">
        <v>336.435701962</v>
      </c>
      <c r="Z173" s="11">
        <v>212.14908943000003</v>
      </c>
      <c r="AA173" s="11">
        <v>1196.1345444939998</v>
      </c>
      <c r="AB173" s="11">
        <v>0</v>
      </c>
      <c r="AC173" s="11">
        <v>216.98673402303405</v>
      </c>
      <c r="AD173" s="11">
        <v>-979.14781047096574</v>
      </c>
    </row>
    <row r="174" spans="1:30" ht="21" customHeight="1" thickBot="1">
      <c r="A174" s="10" t="s">
        <v>63</v>
      </c>
      <c r="B174" s="11">
        <f>+'Recettes &amp;charges détail'!B196+'Recettes &amp;charges détail'!J196+'Recettes &amp;charges détail'!R196</f>
        <v>208.11857854599995</v>
      </c>
      <c r="C174" s="11">
        <f>+'Recettes &amp;charges détail'!C196+'Recettes &amp;charges détail'!K196+'Recettes &amp;charges détail'!S196</f>
        <v>3143.4892203300005</v>
      </c>
      <c r="D174" s="11">
        <f>+'Recettes &amp;charges détail'!D196+'Recettes &amp;charges détail'!L196+'Recettes &amp;charges détail'!T196</f>
        <v>735.30304985800001</v>
      </c>
      <c r="E174" s="11">
        <f>+'Recettes &amp;charges détail'!E196+'Recettes &amp;charges détail'!M196+'Recettes &amp;charges détail'!U196</f>
        <v>663.729999421</v>
      </c>
      <c r="F174" s="11">
        <f>+'Recettes &amp;charges détail'!F196+'Recettes &amp;charges détail'!N196+'Recettes &amp;charges détail'!V196</f>
        <v>4750.6408481550006</v>
      </c>
      <c r="G174" s="11">
        <f>+'Recettes &amp;charges détail'!G196+'Recettes &amp;charges détail'!O196+'Recettes &amp;charges détail'!W196</f>
        <v>0</v>
      </c>
      <c r="H174" s="11">
        <f>+'Recettes &amp;charges détail'!H196+'Recettes &amp;charges détail'!P196+'Recettes &amp;charges détail'!X196</f>
        <v>4750.6408481508188</v>
      </c>
      <c r="I174" s="11">
        <f>+'Recettes &amp;charges détail'!I196+'Recettes &amp;charges détail'!Q196+'Recettes &amp;charges détail'!Y196</f>
        <v>-4.1825696825981137E-9</v>
      </c>
      <c r="J174" s="140"/>
      <c r="K174" s="141"/>
      <c r="L174" s="141"/>
      <c r="M174" s="141"/>
      <c r="N174" s="141"/>
      <c r="O174" s="141"/>
      <c r="P174" s="142"/>
      <c r="Q174" s="11">
        <v>135.65254408099997</v>
      </c>
      <c r="R174" s="11">
        <v>31.258191266999994</v>
      </c>
      <c r="S174" s="11">
        <v>29.857956449999996</v>
      </c>
      <c r="T174" s="11">
        <v>196.76869179799996</v>
      </c>
      <c r="U174" s="11">
        <v>0</v>
      </c>
      <c r="V174" s="11" t="s">
        <v>72</v>
      </c>
      <c r="W174" s="11"/>
      <c r="X174" s="11">
        <v>1830.4567926680013</v>
      </c>
      <c r="Y174" s="11">
        <v>676.06046706999985</v>
      </c>
      <c r="Z174" s="11">
        <v>556.64741788899994</v>
      </c>
      <c r="AA174" s="11">
        <v>3063.1646776270009</v>
      </c>
      <c r="AB174" s="11">
        <v>0</v>
      </c>
      <c r="AC174" s="11">
        <v>708.07070662705178</v>
      </c>
      <c r="AD174" s="11">
        <v>-2355.0939709999493</v>
      </c>
    </row>
    <row r="175" spans="1:30" ht="21" customHeight="1" thickBot="1">
      <c r="A175" s="10" t="s">
        <v>64</v>
      </c>
      <c r="B175" s="11">
        <f>+'Recettes &amp;charges détail'!B197+'Recettes &amp;charges détail'!J197+'Recettes &amp;charges détail'!R197</f>
        <v>392.45122020699995</v>
      </c>
      <c r="C175" s="11">
        <f>+'Recettes &amp;charges détail'!C197+'Recettes &amp;charges détail'!K197+'Recettes &amp;charges détail'!S197</f>
        <v>1875.0444606429999</v>
      </c>
      <c r="D175" s="11">
        <f>+'Recettes &amp;charges détail'!D197+'Recettes &amp;charges détail'!L197+'Recettes &amp;charges détail'!T197</f>
        <v>768.82027390700011</v>
      </c>
      <c r="E175" s="11">
        <f>+'Recettes &amp;charges détail'!E197+'Recettes &amp;charges détail'!M197+'Recettes &amp;charges détail'!U197</f>
        <v>483.34662721799998</v>
      </c>
      <c r="F175" s="11">
        <f>+'Recettes &amp;charges détail'!F197+'Recettes &amp;charges détail'!N197+'Recettes &amp;charges détail'!V197</f>
        <v>3519.6625819749997</v>
      </c>
      <c r="G175" s="11">
        <f>+'Recettes &amp;charges détail'!G197+'Recettes &amp;charges détail'!O197+'Recettes &amp;charges détail'!W197</f>
        <v>0</v>
      </c>
      <c r="H175" s="11">
        <f>+'Recettes &amp;charges détail'!H197+'Recettes &amp;charges détail'!P197+'Recettes &amp;charges détail'!X197</f>
        <v>3519.6625819806864</v>
      </c>
      <c r="I175" s="11">
        <f>+'Recettes &amp;charges détail'!I197+'Recettes &amp;charges détail'!Q197+'Recettes &amp;charges détail'!Y197</f>
        <v>5.6857243180274967E-9</v>
      </c>
      <c r="J175" s="140"/>
      <c r="K175" s="141"/>
      <c r="L175" s="141"/>
      <c r="M175" s="141"/>
      <c r="N175" s="141"/>
      <c r="O175" s="141"/>
      <c r="P175" s="142"/>
      <c r="Q175" s="11">
        <v>466.41917638499996</v>
      </c>
      <c r="R175" s="11">
        <v>101.889677073</v>
      </c>
      <c r="S175" s="11">
        <v>70.506221197000002</v>
      </c>
      <c r="T175" s="11">
        <v>638.81507465499988</v>
      </c>
      <c r="U175" s="11">
        <v>0</v>
      </c>
      <c r="V175" s="11" t="s">
        <v>72</v>
      </c>
      <c r="W175" s="11"/>
      <c r="X175" s="11">
        <v>782.03334846099983</v>
      </c>
      <c r="Y175" s="11">
        <v>615.08458763399994</v>
      </c>
      <c r="Z175" s="11">
        <v>393.46286497899996</v>
      </c>
      <c r="AA175" s="11">
        <v>1790.5808010739995</v>
      </c>
      <c r="AB175" s="11">
        <v>0</v>
      </c>
      <c r="AC175" s="11">
        <v>337.75522410960673</v>
      </c>
      <c r="AD175" s="11">
        <v>-1452.8255769643929</v>
      </c>
    </row>
    <row r="176" spans="1:30" ht="21" customHeight="1" thickBot="1">
      <c r="A176" s="10" t="s">
        <v>65</v>
      </c>
      <c r="B176" s="11">
        <f>+'Recettes &amp;charges détail'!B198+'Recettes &amp;charges détail'!J198+'Recettes &amp;charges détail'!R198</f>
        <v>442.652459803</v>
      </c>
      <c r="C176" s="11">
        <f>+'Recettes &amp;charges détail'!C198+'Recettes &amp;charges détail'!K198+'Recettes &amp;charges détail'!S198</f>
        <v>1881.1150124300004</v>
      </c>
      <c r="D176" s="11">
        <f>+'Recettes &amp;charges détail'!D198+'Recettes &amp;charges détail'!L198+'Recettes &amp;charges détail'!T198</f>
        <v>343.08888084900002</v>
      </c>
      <c r="E176" s="11">
        <f>+'Recettes &amp;charges détail'!E198+'Recettes &amp;charges détail'!M198+'Recettes &amp;charges détail'!U198</f>
        <v>288.34607806999998</v>
      </c>
      <c r="F176" s="11">
        <f>+'Recettes &amp;charges détail'!F198+'Recettes &amp;charges détail'!N198+'Recettes &amp;charges détail'!V198</f>
        <v>2955.2024311519999</v>
      </c>
      <c r="G176" s="11">
        <f>+'Recettes &amp;charges détail'!G198+'Recettes &amp;charges détail'!O198+'Recettes &amp;charges détail'!W198</f>
        <v>0</v>
      </c>
      <c r="H176" s="11">
        <f>+'Recettes &amp;charges détail'!H198+'Recettes &amp;charges détail'!P198+'Recettes &amp;charges détail'!X198</f>
        <v>2955.2024311499972</v>
      </c>
      <c r="I176" s="11">
        <f>+'Recettes &amp;charges détail'!I198+'Recettes &amp;charges détail'!Q198+'Recettes &amp;charges détail'!Y198</f>
        <v>-2.0028091967105866E-9</v>
      </c>
      <c r="J176" s="140"/>
      <c r="K176" s="141"/>
      <c r="L176" s="141"/>
      <c r="M176" s="141"/>
      <c r="N176" s="141"/>
      <c r="O176" s="141"/>
      <c r="P176" s="142"/>
      <c r="Q176" s="11">
        <v>286.02969881000001</v>
      </c>
      <c r="R176" s="11">
        <v>30.749299022000002</v>
      </c>
      <c r="S176" s="11">
        <v>10.062945730999999</v>
      </c>
      <c r="T176" s="11">
        <v>326.84194356300003</v>
      </c>
      <c r="U176" s="11">
        <v>0</v>
      </c>
      <c r="V176" s="11" t="s">
        <v>72</v>
      </c>
      <c r="W176" s="11"/>
      <c r="X176" s="11">
        <v>962.4851006319999</v>
      </c>
      <c r="Y176" s="11">
        <v>254.07432660000001</v>
      </c>
      <c r="Z176" s="11">
        <v>34.234475221000004</v>
      </c>
      <c r="AA176" s="11">
        <v>1250.7939024529999</v>
      </c>
      <c r="AB176" s="11">
        <v>0</v>
      </c>
      <c r="AC176" s="11">
        <v>31.695836538811964</v>
      </c>
      <c r="AD176" s="11">
        <v>-1219.0980659141881</v>
      </c>
    </row>
    <row r="177" spans="1:30" ht="21" customHeight="1" thickBot="1">
      <c r="A177" s="10" t="s">
        <v>66</v>
      </c>
      <c r="B177" s="11">
        <f>+'Recettes &amp;charges détail'!B199+'Recettes &amp;charges détail'!J199+'Recettes &amp;charges détail'!R199</f>
        <v>18.507426282000001</v>
      </c>
      <c r="C177" s="11">
        <f>+'Recettes &amp;charges détail'!C199+'Recettes &amp;charges détail'!K199+'Recettes &amp;charges détail'!S199</f>
        <v>565.22928094400004</v>
      </c>
      <c r="D177" s="11">
        <f>+'Recettes &amp;charges détail'!D199+'Recettes &amp;charges détail'!L199+'Recettes &amp;charges détail'!T199</f>
        <v>261.78396283699999</v>
      </c>
      <c r="E177" s="11">
        <f>+'Recettes &amp;charges détail'!E199+'Recettes &amp;charges détail'!M199+'Recettes &amp;charges détail'!U199</f>
        <v>145.41694628099998</v>
      </c>
      <c r="F177" s="11">
        <f>+'Recettes &amp;charges détail'!F199+'Recettes &amp;charges détail'!N199+'Recettes &amp;charges détail'!V199</f>
        <v>990.93761634399993</v>
      </c>
      <c r="G177" s="11">
        <f>+'Recettes &amp;charges détail'!G199+'Recettes &amp;charges détail'!O199+'Recettes &amp;charges détail'!W199</f>
        <v>0</v>
      </c>
      <c r="H177" s="11">
        <f>+'Recettes &amp;charges détail'!H199+'Recettes &amp;charges détail'!P199+'Recettes &amp;charges détail'!X199</f>
        <v>990.93761634901568</v>
      </c>
      <c r="I177" s="11">
        <f>+'Recettes &amp;charges détail'!I199+'Recettes &amp;charges détail'!Q199+'Recettes &amp;charges détail'!Y199</f>
        <v>5.0157541409134866E-9</v>
      </c>
      <c r="J177" s="140"/>
      <c r="K177" s="141"/>
      <c r="L177" s="141"/>
      <c r="M177" s="141"/>
      <c r="N177" s="141"/>
      <c r="O177" s="141"/>
      <c r="P177" s="142"/>
      <c r="Q177" s="11">
        <v>267.16780428699997</v>
      </c>
      <c r="R177" s="11">
        <v>37.814854992999997</v>
      </c>
      <c r="S177" s="11">
        <v>27.709425074000002</v>
      </c>
      <c r="T177" s="11">
        <v>332.69208435399997</v>
      </c>
      <c r="U177" s="11">
        <v>0</v>
      </c>
      <c r="V177" s="11" t="s">
        <v>72</v>
      </c>
      <c r="W177" s="11"/>
      <c r="X177" s="11">
        <v>461.99996215899984</v>
      </c>
      <c r="Y177" s="11">
        <v>183.53796506100002</v>
      </c>
      <c r="Z177" s="11">
        <v>232.69177745299999</v>
      </c>
      <c r="AA177" s="11">
        <v>878.2297046729999</v>
      </c>
      <c r="AB177" s="11">
        <v>0</v>
      </c>
      <c r="AC177" s="11">
        <v>201.35587604551554</v>
      </c>
      <c r="AD177" s="11">
        <v>-676.87382862748439</v>
      </c>
    </row>
    <row r="178" spans="1:30" ht="21" customHeight="1" thickBot="1">
      <c r="A178" s="10" t="s">
        <v>67</v>
      </c>
      <c r="B178" s="11">
        <f>+'Recettes &amp;charges détail'!B200+'Recettes &amp;charges détail'!J200+'Recettes &amp;charges détail'!R200</f>
        <v>377.21021412200002</v>
      </c>
      <c r="C178" s="11">
        <f>+'Recettes &amp;charges détail'!C200+'Recettes &amp;charges détail'!K200+'Recettes &amp;charges détail'!S200</f>
        <v>2111.764433882</v>
      </c>
      <c r="D178" s="11">
        <f>+'Recettes &amp;charges détail'!D200+'Recettes &amp;charges détail'!L200+'Recettes &amp;charges détail'!T200</f>
        <v>643.07641742199996</v>
      </c>
      <c r="E178" s="11">
        <f>+'Recettes &amp;charges détail'!E200+'Recettes &amp;charges détail'!M200+'Recettes &amp;charges détail'!U200</f>
        <v>519.32497913999998</v>
      </c>
      <c r="F178" s="11">
        <f>+'Recettes &amp;charges détail'!F200+'Recettes &amp;charges détail'!N200+'Recettes &amp;charges détail'!V200</f>
        <v>3651.376044566</v>
      </c>
      <c r="G178" s="11">
        <f>+'Recettes &amp;charges détail'!G200+'Recettes &amp;charges détail'!O200+'Recettes &amp;charges détail'!W200</f>
        <v>0</v>
      </c>
      <c r="H178" s="11">
        <f>+'Recettes &amp;charges détail'!H200+'Recettes &amp;charges détail'!P200+'Recettes &amp;charges détail'!X200</f>
        <v>3651.3760445602879</v>
      </c>
      <c r="I178" s="11">
        <f>+'Recettes &amp;charges détail'!I200+'Recettes &amp;charges détail'!Q200+'Recettes &amp;charges détail'!Y200</f>
        <v>-5.7118013501167297E-9</v>
      </c>
      <c r="J178" s="140"/>
      <c r="K178" s="141"/>
      <c r="L178" s="141"/>
      <c r="M178" s="141"/>
      <c r="N178" s="141"/>
      <c r="O178" s="141"/>
      <c r="P178" s="142"/>
      <c r="Q178" s="11">
        <v>398.49412206800002</v>
      </c>
      <c r="R178" s="11">
        <v>88.861387253999993</v>
      </c>
      <c r="S178" s="11">
        <v>79.503984216999996</v>
      </c>
      <c r="T178" s="11">
        <v>566.85949353900003</v>
      </c>
      <c r="U178" s="11">
        <v>0</v>
      </c>
      <c r="V178" s="11" t="s">
        <v>72</v>
      </c>
      <c r="W178" s="11"/>
      <c r="X178" s="11">
        <v>1703.3412208939988</v>
      </c>
      <c r="Y178" s="11">
        <v>1033.7050467460001</v>
      </c>
      <c r="Z178" s="11">
        <v>744.59894561999999</v>
      </c>
      <c r="AA178" s="11">
        <v>3481.6452132599989</v>
      </c>
      <c r="AB178" s="11">
        <v>0</v>
      </c>
      <c r="AC178" s="11">
        <v>802.58547437981247</v>
      </c>
      <c r="AD178" s="11">
        <v>-2679.0597388801862</v>
      </c>
    </row>
    <row r="179" spans="1:30" ht="21" customHeight="1" thickBot="1">
      <c r="A179" s="10" t="s">
        <v>68</v>
      </c>
      <c r="B179" s="11">
        <f>+'Recettes &amp;charges détail'!B201+'Recettes &amp;charges détail'!J201+'Recettes &amp;charges détail'!R201</f>
        <v>285.42156857399999</v>
      </c>
      <c r="C179" s="11">
        <f>+'Recettes &amp;charges détail'!C201+'Recettes &amp;charges détail'!K201+'Recettes &amp;charges détail'!S201</f>
        <v>2637.6725887600001</v>
      </c>
      <c r="D179" s="11">
        <f>+'Recettes &amp;charges détail'!D201+'Recettes &amp;charges détail'!L201+'Recettes &amp;charges détail'!T201</f>
        <v>797.43603698599998</v>
      </c>
      <c r="E179" s="11">
        <f>+'Recettes &amp;charges détail'!E201+'Recettes &amp;charges détail'!M201+'Recettes &amp;charges détail'!U201</f>
        <v>570.25875748699991</v>
      </c>
      <c r="F179" s="11">
        <f>+'Recettes &amp;charges détail'!F201+'Recettes &amp;charges détail'!N201+'Recettes &amp;charges détail'!V201</f>
        <v>4290.7889518070006</v>
      </c>
      <c r="G179" s="11">
        <f>+'Recettes &amp;charges détail'!G201+'Recettes &amp;charges détail'!O201+'Recettes &amp;charges détail'!W201</f>
        <v>0</v>
      </c>
      <c r="H179" s="11">
        <f>+'Recettes &amp;charges détail'!H201+'Recettes &amp;charges détail'!P201+'Recettes &amp;charges détail'!X201</f>
        <v>4290.7889518073962</v>
      </c>
      <c r="I179" s="11">
        <f>+'Recettes &amp;charges détail'!I201+'Recettes &amp;charges détail'!Q201+'Recettes &amp;charges détail'!Y201</f>
        <v>3.9674341678619384E-10</v>
      </c>
      <c r="J179" s="140"/>
      <c r="K179" s="141"/>
      <c r="L179" s="141"/>
      <c r="M179" s="141"/>
      <c r="N179" s="141"/>
      <c r="O179" s="141"/>
      <c r="P179" s="142"/>
      <c r="Q179" s="11">
        <v>264.04198614400002</v>
      </c>
      <c r="R179" s="11">
        <v>65.068803345000006</v>
      </c>
      <c r="S179" s="11">
        <v>57.230010360000001</v>
      </c>
      <c r="T179" s="11">
        <v>386.34079984900006</v>
      </c>
      <c r="U179" s="11">
        <v>0</v>
      </c>
      <c r="V179" s="11" t="s">
        <v>72</v>
      </c>
      <c r="W179" s="11"/>
      <c r="X179" s="11">
        <v>1631.700909847001</v>
      </c>
      <c r="Y179" s="11">
        <v>894.490044281</v>
      </c>
      <c r="Z179" s="11">
        <v>729.07594722199997</v>
      </c>
      <c r="AA179" s="11">
        <v>3255.2669013500008</v>
      </c>
      <c r="AB179" s="11">
        <v>0</v>
      </c>
      <c r="AC179" s="11">
        <v>957.66781402814013</v>
      </c>
      <c r="AD179" s="11">
        <v>-2297.5990873218607</v>
      </c>
    </row>
    <row r="180" spans="1:30" ht="21" customHeight="1" thickBot="1">
      <c r="A180" s="10" t="s">
        <v>69</v>
      </c>
      <c r="B180" s="11">
        <f>+'Recettes &amp;charges détail'!B202+'Recettes &amp;charges détail'!J202+'Recettes &amp;charges détail'!R202</f>
        <v>245.37770097399999</v>
      </c>
      <c r="C180" s="11">
        <f>+'Recettes &amp;charges détail'!C202+'Recettes &amp;charges détail'!K202+'Recettes &amp;charges détail'!S202</f>
        <v>1648.5587287990004</v>
      </c>
      <c r="D180" s="11">
        <f>+'Recettes &amp;charges détail'!D202+'Recettes &amp;charges détail'!L202+'Recettes &amp;charges détail'!T202</f>
        <v>653.52257738099991</v>
      </c>
      <c r="E180" s="11">
        <f>+'Recettes &amp;charges détail'!E202+'Recettes &amp;charges détail'!M202+'Recettes &amp;charges détail'!U202</f>
        <v>345.97231925899996</v>
      </c>
      <c r="F180" s="11">
        <f>+'Recettes &amp;charges détail'!F202+'Recettes &amp;charges détail'!N202+'Recettes &amp;charges détail'!V202</f>
        <v>2893.4313264130001</v>
      </c>
      <c r="G180" s="11">
        <f>+'Recettes &amp;charges détail'!G202+'Recettes &amp;charges détail'!O202+'Recettes &amp;charges détail'!W202</f>
        <v>0</v>
      </c>
      <c r="H180" s="11">
        <f>+'Recettes &amp;charges détail'!H202+'Recettes &amp;charges détail'!P202+'Recettes &amp;charges détail'!X202</f>
        <v>2893.4313264130233</v>
      </c>
      <c r="I180" s="11">
        <f>+'Recettes &amp;charges détail'!I202+'Recettes &amp;charges détail'!Q202+'Recettes &amp;charges détail'!Y202</f>
        <v>2.3283064365386964E-11</v>
      </c>
      <c r="J180" s="140"/>
      <c r="K180" s="141"/>
      <c r="L180" s="141"/>
      <c r="M180" s="141"/>
      <c r="N180" s="141"/>
      <c r="O180" s="141"/>
      <c r="P180" s="142"/>
      <c r="Q180" s="11">
        <v>388.38992135700011</v>
      </c>
      <c r="R180" s="11">
        <v>87.891444665999998</v>
      </c>
      <c r="S180" s="11">
        <v>69.564100630999988</v>
      </c>
      <c r="T180" s="11">
        <v>545.84546665400012</v>
      </c>
      <c r="U180" s="11">
        <v>0</v>
      </c>
      <c r="V180" s="11" t="s">
        <v>72</v>
      </c>
      <c r="W180" s="11"/>
      <c r="X180" s="11">
        <v>1691.2371763599999</v>
      </c>
      <c r="Y180" s="11">
        <v>766.22984079299999</v>
      </c>
      <c r="Z180" s="11">
        <v>416.70493803300002</v>
      </c>
      <c r="AA180" s="11">
        <v>2874.1719551860001</v>
      </c>
      <c r="AB180" s="11">
        <v>0</v>
      </c>
      <c r="AC180" s="11">
        <v>646.6348216424318</v>
      </c>
      <c r="AD180" s="11">
        <v>-2227.5371335435684</v>
      </c>
    </row>
    <row r="181" spans="1:30" ht="21" customHeight="1" thickBot="1">
      <c r="A181" s="10" t="s">
        <v>70</v>
      </c>
      <c r="B181" s="11">
        <f>+'Recettes &amp;charges détail'!B203+'Recettes &amp;charges détail'!J203+'Recettes &amp;charges détail'!R203</f>
        <v>79.548560272000003</v>
      </c>
      <c r="C181" s="11">
        <f>+'Recettes &amp;charges détail'!C203+'Recettes &amp;charges détail'!K203+'Recettes &amp;charges détail'!S203</f>
        <v>896.26619486799973</v>
      </c>
      <c r="D181" s="11">
        <f>+'Recettes &amp;charges détail'!D203+'Recettes &amp;charges détail'!L203+'Recettes &amp;charges détail'!T203</f>
        <v>383.27772045099994</v>
      </c>
      <c r="E181" s="11">
        <f>+'Recettes &amp;charges détail'!E203+'Recettes &amp;charges détail'!M203+'Recettes &amp;charges détail'!U203</f>
        <v>212.40389072400001</v>
      </c>
      <c r="F181" s="11">
        <f>+'Recettes &amp;charges détail'!F203+'Recettes &amp;charges détail'!N203+'Recettes &amp;charges détail'!V203</f>
        <v>1571.4963663149997</v>
      </c>
      <c r="G181" s="11">
        <f>+'Recettes &amp;charges détail'!G203+'Recettes &amp;charges détail'!O203+'Recettes &amp;charges détail'!W203</f>
        <v>0</v>
      </c>
      <c r="H181" s="11">
        <f>+'Recettes &amp;charges détail'!H203+'Recettes &amp;charges détail'!P203+'Recettes &amp;charges détail'!X203</f>
        <v>1571.4963663155263</v>
      </c>
      <c r="I181" s="11">
        <f>+'Recettes &amp;charges détail'!I203+'Recettes &amp;charges détail'!Q203+'Recettes &amp;charges détail'!Y203</f>
        <v>5.2643008530139926E-10</v>
      </c>
      <c r="J181" s="140"/>
      <c r="K181" s="141"/>
      <c r="L181" s="141"/>
      <c r="M181" s="141"/>
      <c r="N181" s="141"/>
      <c r="O181" s="141"/>
      <c r="P181" s="142"/>
      <c r="Q181" s="11">
        <v>61.055831332000004</v>
      </c>
      <c r="R181" s="11">
        <v>65.855181575000003</v>
      </c>
      <c r="S181" s="11">
        <v>11.086199116</v>
      </c>
      <c r="T181" s="11">
        <v>137.997212023</v>
      </c>
      <c r="U181" s="11">
        <v>0</v>
      </c>
      <c r="V181" s="11" t="s">
        <v>72</v>
      </c>
      <c r="W181" s="11"/>
      <c r="X181" s="11">
        <v>441.13429810000002</v>
      </c>
      <c r="Y181" s="11">
        <v>371.91371287499999</v>
      </c>
      <c r="Z181" s="11">
        <v>151.75591047499998</v>
      </c>
      <c r="AA181" s="11">
        <v>964.80392145000008</v>
      </c>
      <c r="AB181" s="11">
        <v>0</v>
      </c>
      <c r="AC181" s="11">
        <v>258.63671979637883</v>
      </c>
      <c r="AD181" s="11">
        <v>-706.16720165362119</v>
      </c>
    </row>
    <row r="182" spans="1:30" ht="20.100000000000001" customHeight="1" thickBot="1">
      <c r="A182" s="15" t="s">
        <v>71</v>
      </c>
      <c r="B182" s="16">
        <f>SUM(B127:B181)</f>
        <v>177939.03370578404</v>
      </c>
      <c r="C182" s="16">
        <f t="shared" ref="C182" si="23">SUM(C127:C181)</f>
        <v>327116.56559577299</v>
      </c>
      <c r="D182" s="16">
        <f t="shared" ref="D182" si="24">SUM(D127:D181)</f>
        <v>142491.23199679001</v>
      </c>
      <c r="E182" s="16">
        <f t="shared" ref="E182" si="25">SUM(E127:E181)</f>
        <v>108553.00929794602</v>
      </c>
      <c r="F182" s="16">
        <f t="shared" ref="F182" si="26">SUM(F127:F181)</f>
        <v>756099.84059629263</v>
      </c>
      <c r="G182" s="16">
        <f t="shared" ref="G182" si="27">SUM(G127:G181)</f>
        <v>-18318.783393797996</v>
      </c>
      <c r="H182" s="16">
        <f t="shared" ref="H182" si="28">SUM(H127:H181)</f>
        <v>737781.05720250856</v>
      </c>
      <c r="I182" s="16">
        <f t="shared" ref="I182" si="29">SUM(I127:I181)</f>
        <v>1.372158840240445E-8</v>
      </c>
      <c r="J182" s="143"/>
      <c r="K182" s="144"/>
      <c r="L182" s="144"/>
      <c r="M182" s="144"/>
      <c r="N182" s="144"/>
      <c r="O182" s="144"/>
      <c r="P182" s="145"/>
      <c r="Q182" s="16">
        <f>SUM(Q127:Q181)</f>
        <v>37445.653783800008</v>
      </c>
      <c r="R182" s="16">
        <f t="shared" ref="R182" si="30">SUM(R127:R181)</f>
        <v>23160.708039756999</v>
      </c>
      <c r="S182" s="16">
        <f t="shared" ref="S182" si="31">SUM(S127:S181)</f>
        <v>14960.614624731001</v>
      </c>
      <c r="T182" s="16">
        <f t="shared" ref="T182" si="32">SUM(T127:T181)</f>
        <v>75566.976448287998</v>
      </c>
      <c r="U182" s="16">
        <f t="shared" ref="U182" si="33">SUM(U127:U181)</f>
        <v>0</v>
      </c>
      <c r="V182" s="16">
        <f t="shared" ref="V182" si="34">SUM(V127:V181)</f>
        <v>0</v>
      </c>
      <c r="W182" s="16">
        <f>-T182</f>
        <v>-75566.976448287998</v>
      </c>
      <c r="X182" s="16">
        <f t="shared" ref="X182" si="35">SUM(X127:X181)</f>
        <v>145078.34310748702</v>
      </c>
      <c r="Y182" s="16">
        <f t="shared" ref="Y182" si="36">SUM(Y127:Y181)</f>
        <v>136805.74300562896</v>
      </c>
      <c r="Z182" s="16">
        <f t="shared" ref="Z182" si="37">SUM(Z127:Z181)</f>
        <v>84932.50439898498</v>
      </c>
      <c r="AA182" s="16">
        <f t="shared" ref="AA182" si="38">SUM(AA127:AA181)</f>
        <v>366816.59051210096</v>
      </c>
      <c r="AB182" s="16">
        <f t="shared" ref="AB182" si="39">SUM(AB127:AB181)</f>
        <v>18318.783393797996</v>
      </c>
      <c r="AC182" s="16">
        <f t="shared" ref="AC182" si="40">SUM(AC127:AC181)</f>
        <v>290679.83447814611</v>
      </c>
      <c r="AD182" s="16">
        <f t="shared" ref="AD182" si="41">SUM(AD127:AD181)</f>
        <v>-94455.539427752869</v>
      </c>
    </row>
    <row r="183" spans="1:30">
      <c r="AA183" s="14"/>
    </row>
  </sheetData>
  <mergeCells count="22">
    <mergeCell ref="B125:I125"/>
    <mergeCell ref="Q125:W125"/>
    <mergeCell ref="X125:AD125"/>
    <mergeCell ref="B2:AD2"/>
    <mergeCell ref="B5:I5"/>
    <mergeCell ref="Q5:W5"/>
    <mergeCell ref="X5:AD5"/>
    <mergeCell ref="B65:I65"/>
    <mergeCell ref="Q65:W65"/>
    <mergeCell ref="X65:AD65"/>
    <mergeCell ref="J5:P5"/>
    <mergeCell ref="J7:P62"/>
    <mergeCell ref="J65:P65"/>
    <mergeCell ref="J125:P125"/>
    <mergeCell ref="J127:P182"/>
    <mergeCell ref="J67:J121"/>
    <mergeCell ref="K67:K121"/>
    <mergeCell ref="L67:L121"/>
    <mergeCell ref="M67:M121"/>
    <mergeCell ref="N67:N121"/>
    <mergeCell ref="O67:O121"/>
    <mergeCell ref="P67:P1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fitToHeight="0" orientation="landscape" r:id="rId1"/>
  <headerFooter>
    <oddFooter>&amp;L&amp;F / &amp;A&amp;RPage &amp;P/&amp;N</oddFooter>
  </headerFooter>
  <rowBreaks count="2" manualBreakCount="2">
    <brk id="63" max="16383" man="1"/>
    <brk id="12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6"/>
  <sheetViews>
    <sheetView showGridLines="0" topLeftCell="A100" zoomScale="50" zoomScaleNormal="50" workbookViewId="0">
      <selection activeCell="V148" sqref="V148"/>
    </sheetView>
  </sheetViews>
  <sheetFormatPr baseColWidth="10" defaultColWidth="11.42578125" defaultRowHeight="12"/>
  <cols>
    <col min="1" max="1" width="50.85546875" style="3" customWidth="1"/>
    <col min="2" max="3" width="18.85546875" style="3" customWidth="1"/>
    <col min="4" max="4" width="21.42578125" style="3" customWidth="1"/>
    <col min="5" max="5" width="23.28515625" style="3" customWidth="1"/>
    <col min="6" max="6" width="24.28515625" style="3" customWidth="1"/>
    <col min="7" max="7" width="18.5703125" style="3" customWidth="1"/>
    <col min="8" max="11" width="14.7109375" style="3" customWidth="1"/>
    <col min="12" max="12" width="16.85546875" style="3" customWidth="1"/>
    <col min="13" max="13" width="16" style="3" customWidth="1"/>
    <col min="14" max="14" width="21.7109375" style="3" customWidth="1"/>
    <col min="15" max="15" width="17.85546875" style="3" bestFit="1" customWidth="1"/>
    <col min="16" max="21" width="14.7109375" style="3" customWidth="1"/>
    <col min="22" max="22" width="21.7109375" style="3" customWidth="1"/>
    <col min="23" max="25" width="14.7109375" style="3" customWidth="1"/>
    <col min="26" max="16384" width="11.42578125" style="3"/>
  </cols>
  <sheetData>
    <row r="1" spans="1:25" ht="12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5" ht="12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" ht="12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5" ht="128.25" customHeight="1">
      <c r="A4" s="4" t="s">
        <v>0</v>
      </c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26.25" customHeight="1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5" ht="36.75" customHeight="1">
      <c r="A6" s="22" t="s">
        <v>75</v>
      </c>
    </row>
    <row r="7" spans="1:25" ht="36.75" customHeight="1">
      <c r="A7" s="22"/>
    </row>
    <row r="8" spans="1:25" ht="36.75" customHeight="1" thickBot="1">
      <c r="A8" s="22"/>
    </row>
    <row r="9" spans="1:25" ht="24.75" customHeight="1" thickBot="1">
      <c r="A9" s="23"/>
      <c r="B9" s="154" t="s">
        <v>76</v>
      </c>
      <c r="C9" s="155"/>
      <c r="D9" s="155"/>
      <c r="E9" s="155"/>
      <c r="F9" s="155"/>
      <c r="G9" s="155"/>
      <c r="H9" s="155"/>
      <c r="I9" s="156"/>
      <c r="J9" s="157" t="s">
        <v>77</v>
      </c>
      <c r="K9" s="157"/>
      <c r="L9" s="157"/>
      <c r="M9" s="157"/>
      <c r="N9" s="157"/>
      <c r="O9" s="157"/>
      <c r="P9" s="157"/>
      <c r="Q9" s="157"/>
      <c r="R9" s="151" t="s">
        <v>78</v>
      </c>
      <c r="S9" s="151"/>
      <c r="T9" s="151"/>
      <c r="U9" s="151"/>
      <c r="V9" s="151"/>
      <c r="W9" s="151"/>
      <c r="X9" s="151"/>
      <c r="Y9" s="151"/>
    </row>
    <row r="10" spans="1:25" ht="114" customHeight="1" thickBot="1">
      <c r="A10" s="24">
        <v>2018</v>
      </c>
      <c r="B10" s="9" t="s">
        <v>6</v>
      </c>
      <c r="C10" s="9" t="s">
        <v>7</v>
      </c>
      <c r="D10" s="9" t="s">
        <v>8</v>
      </c>
      <c r="E10" s="9" t="s">
        <v>79</v>
      </c>
      <c r="F10" s="9" t="s">
        <v>156</v>
      </c>
      <c r="G10" s="9" t="s">
        <v>11</v>
      </c>
      <c r="H10" s="9" t="s">
        <v>12</v>
      </c>
      <c r="I10" s="9" t="s">
        <v>13</v>
      </c>
      <c r="J10" s="9" t="s">
        <v>6</v>
      </c>
      <c r="K10" s="9" t="s">
        <v>7</v>
      </c>
      <c r="L10" s="9" t="s">
        <v>8</v>
      </c>
      <c r="M10" s="9" t="s">
        <v>79</v>
      </c>
      <c r="N10" s="9" t="s">
        <v>156</v>
      </c>
      <c r="O10" s="9" t="s">
        <v>11</v>
      </c>
      <c r="P10" s="9" t="s">
        <v>12</v>
      </c>
      <c r="Q10" s="9" t="s">
        <v>13</v>
      </c>
      <c r="R10" s="9" t="s">
        <v>6</v>
      </c>
      <c r="S10" s="9" t="s">
        <v>7</v>
      </c>
      <c r="T10" s="9" t="s">
        <v>8</v>
      </c>
      <c r="U10" s="9" t="s">
        <v>79</v>
      </c>
      <c r="V10" s="9" t="s">
        <v>156</v>
      </c>
      <c r="W10" s="9" t="s">
        <v>11</v>
      </c>
      <c r="X10" s="9" t="s">
        <v>12</v>
      </c>
      <c r="Y10" s="9" t="s">
        <v>13</v>
      </c>
    </row>
    <row r="11" spans="1:25" ht="16.5" thickBot="1">
      <c r="A11" s="25" t="s">
        <v>16</v>
      </c>
      <c r="B11" s="11">
        <v>1956.622017316</v>
      </c>
      <c r="C11" s="11">
        <v>3348.2331195280012</v>
      </c>
      <c r="D11" s="12">
        <v>952.13647588500021</v>
      </c>
      <c r="E11" s="13">
        <v>1567.3845221250001</v>
      </c>
      <c r="F11" s="13">
        <f>+B11+C11+D11+E11</f>
        <v>7824.376134854002</v>
      </c>
      <c r="G11" s="11">
        <v>-210.15468246200001</v>
      </c>
      <c r="H11" s="13">
        <v>7614.2214523943157</v>
      </c>
      <c r="I11" s="13">
        <v>2.3146640160121024E-9</v>
      </c>
      <c r="J11" s="26">
        <v>0</v>
      </c>
      <c r="K11" s="12">
        <v>0</v>
      </c>
      <c r="L11" s="12">
        <v>0</v>
      </c>
      <c r="M11" s="11">
        <v>0</v>
      </c>
      <c r="N11" s="13">
        <f>+J11+K11+L11+M11</f>
        <v>0</v>
      </c>
      <c r="O11" s="13">
        <v>0</v>
      </c>
      <c r="P11" s="13">
        <v>0</v>
      </c>
      <c r="Q11" s="11">
        <v>0</v>
      </c>
      <c r="R11" s="26"/>
      <c r="S11" s="27"/>
      <c r="T11" s="26"/>
      <c r="U11" s="28"/>
      <c r="V11" s="28"/>
      <c r="W11" s="28"/>
      <c r="X11" s="28"/>
      <c r="Y11" s="28"/>
    </row>
    <row r="12" spans="1:25" ht="16.5" thickBot="1">
      <c r="A12" s="25" t="s">
        <v>17</v>
      </c>
      <c r="B12" s="11">
        <v>3554.9626510699995</v>
      </c>
      <c r="C12" s="11">
        <v>2765.9212566590008</v>
      </c>
      <c r="D12" s="12">
        <v>1710.367217598</v>
      </c>
      <c r="E12" s="13">
        <v>1781.2131659929998</v>
      </c>
      <c r="F12" s="13">
        <f t="shared" ref="F12:F65" si="0">+B12+C12+D12+E12</f>
        <v>9812.4642913200005</v>
      </c>
      <c r="G12" s="11">
        <v>0</v>
      </c>
      <c r="H12" s="13">
        <v>9812.4642913196385</v>
      </c>
      <c r="I12" s="13">
        <v>-3.6197889130562544E-10</v>
      </c>
      <c r="J12" s="26">
        <v>0</v>
      </c>
      <c r="K12" s="12">
        <v>0</v>
      </c>
      <c r="L12" s="12">
        <v>0</v>
      </c>
      <c r="M12" s="11">
        <v>0</v>
      </c>
      <c r="N12" s="13">
        <f t="shared" ref="N12:N65" si="1">+J12+K12+L12+M12</f>
        <v>0</v>
      </c>
      <c r="O12" s="13">
        <v>0</v>
      </c>
      <c r="P12" s="13">
        <v>0</v>
      </c>
      <c r="Q12" s="11">
        <v>0</v>
      </c>
      <c r="R12" s="26"/>
      <c r="S12" s="27"/>
      <c r="T12" s="26"/>
      <c r="U12" s="28"/>
      <c r="V12" s="28"/>
      <c r="W12" s="28"/>
      <c r="X12" s="28"/>
      <c r="Y12" s="28"/>
    </row>
    <row r="13" spans="1:25" ht="16.5" thickBot="1">
      <c r="A13" s="25" t="s">
        <v>18</v>
      </c>
      <c r="B13" s="11">
        <v>1447.0252002680002</v>
      </c>
      <c r="C13" s="11">
        <v>1079.9603754909999</v>
      </c>
      <c r="D13" s="12">
        <v>493.19659386899997</v>
      </c>
      <c r="E13" s="13">
        <v>422.297498803</v>
      </c>
      <c r="F13" s="13">
        <f t="shared" si="0"/>
        <v>3442.4796684310004</v>
      </c>
      <c r="G13" s="11">
        <v>-46.060543596000002</v>
      </c>
      <c r="H13" s="13">
        <v>3396.4191248314082</v>
      </c>
      <c r="I13" s="13">
        <v>-3.5920493246521801E-9</v>
      </c>
      <c r="J13" s="26">
        <v>0</v>
      </c>
      <c r="K13" s="12">
        <v>0</v>
      </c>
      <c r="L13" s="12">
        <v>0</v>
      </c>
      <c r="M13" s="11">
        <v>0</v>
      </c>
      <c r="N13" s="13">
        <f t="shared" si="1"/>
        <v>0</v>
      </c>
      <c r="O13" s="13">
        <v>0</v>
      </c>
      <c r="P13" s="13">
        <v>0</v>
      </c>
      <c r="Q13" s="11">
        <v>0</v>
      </c>
      <c r="R13" s="26"/>
      <c r="S13" s="27"/>
      <c r="T13" s="26"/>
      <c r="U13" s="28"/>
      <c r="V13" s="28"/>
      <c r="W13" s="28"/>
      <c r="X13" s="28"/>
      <c r="Y13" s="28"/>
    </row>
    <row r="14" spans="1:25" ht="16.5" thickBot="1">
      <c r="A14" s="25" t="s">
        <v>19</v>
      </c>
      <c r="B14" s="11">
        <v>2257.7835508879998</v>
      </c>
      <c r="C14" s="11">
        <v>1825.1816831299996</v>
      </c>
      <c r="D14" s="12">
        <v>878.95033944999989</v>
      </c>
      <c r="E14" s="13">
        <v>1940.170525598</v>
      </c>
      <c r="F14" s="13">
        <f t="shared" si="0"/>
        <v>6902.0860990659985</v>
      </c>
      <c r="G14" s="11">
        <v>-663.53261998900007</v>
      </c>
      <c r="H14" s="13">
        <v>6238.5534790772908</v>
      </c>
      <c r="I14" s="13">
        <v>2.9103830456733704E-10</v>
      </c>
      <c r="J14" s="26">
        <v>0</v>
      </c>
      <c r="K14" s="12">
        <v>69.810594616000003</v>
      </c>
      <c r="L14" s="12">
        <v>567.12601700000005</v>
      </c>
      <c r="M14" s="11">
        <v>1062.5336323840002</v>
      </c>
      <c r="N14" s="13">
        <f t="shared" si="1"/>
        <v>1699.4702440000001</v>
      </c>
      <c r="O14" s="13">
        <v>-42.653650753000001</v>
      </c>
      <c r="P14" s="13">
        <v>1656.8165932442587</v>
      </c>
      <c r="Q14" s="11">
        <v>-2.7413479983806608E-9</v>
      </c>
      <c r="R14" s="26"/>
      <c r="S14" s="27"/>
      <c r="T14" s="26"/>
      <c r="U14" s="28"/>
      <c r="V14" s="28"/>
      <c r="W14" s="28"/>
      <c r="X14" s="28"/>
      <c r="Y14" s="28"/>
    </row>
    <row r="15" spans="1:25" ht="16.5" thickBot="1">
      <c r="A15" s="25" t="s">
        <v>20</v>
      </c>
      <c r="B15" s="11">
        <v>2308.237477569</v>
      </c>
      <c r="C15" s="11">
        <v>1752.3944084970001</v>
      </c>
      <c r="D15" s="12">
        <v>1331.34838952</v>
      </c>
      <c r="E15" s="13">
        <v>884.17490436999992</v>
      </c>
      <c r="F15" s="13">
        <f t="shared" si="0"/>
        <v>6276.1551799560002</v>
      </c>
      <c r="G15" s="11">
        <v>-168.973335545</v>
      </c>
      <c r="H15" s="13">
        <v>6107.1818444082992</v>
      </c>
      <c r="I15" s="13">
        <v>-2.7011992642655969E-9</v>
      </c>
      <c r="J15" s="26">
        <v>0</v>
      </c>
      <c r="K15" s="12">
        <v>0</v>
      </c>
      <c r="L15" s="12">
        <v>0</v>
      </c>
      <c r="M15" s="11">
        <v>0</v>
      </c>
      <c r="N15" s="13">
        <f t="shared" si="1"/>
        <v>0</v>
      </c>
      <c r="O15" s="13">
        <v>0</v>
      </c>
      <c r="P15" s="13">
        <v>0</v>
      </c>
      <c r="Q15" s="11">
        <v>0</v>
      </c>
      <c r="R15" s="26"/>
      <c r="S15" s="27"/>
      <c r="T15" s="26"/>
      <c r="U15" s="28"/>
      <c r="V15" s="28"/>
      <c r="W15" s="28"/>
      <c r="X15" s="28"/>
      <c r="Y15" s="28"/>
    </row>
    <row r="16" spans="1:25" ht="16.5" thickBot="1">
      <c r="A16" s="25" t="s">
        <v>21</v>
      </c>
      <c r="B16" s="11">
        <v>4133.5217748420009</v>
      </c>
      <c r="C16" s="11">
        <v>4022.0608783429998</v>
      </c>
      <c r="D16" s="12">
        <v>1459.892772448</v>
      </c>
      <c r="E16" s="13">
        <v>1472.6519512570003</v>
      </c>
      <c r="F16" s="13">
        <f t="shared" si="0"/>
        <v>11088.127376890003</v>
      </c>
      <c r="G16" s="11">
        <v>-2634.261471887</v>
      </c>
      <c r="H16" s="13">
        <v>8453.8659050019505</v>
      </c>
      <c r="I16" s="13">
        <v>-1.0495568858459592E-9</v>
      </c>
      <c r="J16" s="26">
        <v>0</v>
      </c>
      <c r="K16" s="12">
        <v>0</v>
      </c>
      <c r="L16" s="12">
        <v>0</v>
      </c>
      <c r="M16" s="11">
        <v>0</v>
      </c>
      <c r="N16" s="13">
        <f t="shared" si="1"/>
        <v>0</v>
      </c>
      <c r="O16" s="13">
        <v>0</v>
      </c>
      <c r="P16" s="13">
        <v>0</v>
      </c>
      <c r="Q16" s="11">
        <v>0</v>
      </c>
      <c r="R16" s="26"/>
      <c r="S16" s="27"/>
      <c r="T16" s="26"/>
      <c r="U16" s="28"/>
      <c r="V16" s="28"/>
      <c r="W16" s="28"/>
      <c r="X16" s="28"/>
      <c r="Y16" s="28"/>
    </row>
    <row r="17" spans="1:25" ht="16.5" thickBot="1">
      <c r="A17" s="25" t="s">
        <v>22</v>
      </c>
      <c r="B17" s="11">
        <v>2897.8831708059997</v>
      </c>
      <c r="C17" s="11">
        <v>3671.7057894010004</v>
      </c>
      <c r="D17" s="12">
        <v>2096.26946404</v>
      </c>
      <c r="E17" s="13">
        <v>1664.8308126320001</v>
      </c>
      <c r="F17" s="13">
        <f t="shared" si="0"/>
        <v>10330.689236879001</v>
      </c>
      <c r="G17" s="11">
        <v>0</v>
      </c>
      <c r="H17" s="13">
        <v>10330.689236877533</v>
      </c>
      <c r="I17" s="13">
        <v>-1.4661054592579603E-9</v>
      </c>
      <c r="J17" s="26">
        <v>0</v>
      </c>
      <c r="K17" s="12">
        <v>0</v>
      </c>
      <c r="L17" s="12">
        <v>0</v>
      </c>
      <c r="M17" s="11">
        <v>0</v>
      </c>
      <c r="N17" s="13">
        <f t="shared" si="1"/>
        <v>0</v>
      </c>
      <c r="O17" s="13">
        <v>0</v>
      </c>
      <c r="P17" s="13">
        <v>0</v>
      </c>
      <c r="Q17" s="11">
        <v>0</v>
      </c>
      <c r="R17" s="26"/>
      <c r="S17" s="27"/>
      <c r="T17" s="26"/>
      <c r="U17" s="28"/>
      <c r="V17" s="28"/>
      <c r="W17" s="28"/>
      <c r="X17" s="28"/>
      <c r="Y17" s="28"/>
    </row>
    <row r="18" spans="1:25" ht="16.5" thickBot="1">
      <c r="A18" s="25" t="s">
        <v>23</v>
      </c>
      <c r="B18" s="11">
        <v>2307.8128878579996</v>
      </c>
      <c r="C18" s="11">
        <v>2619.4654290729991</v>
      </c>
      <c r="D18" s="12">
        <v>1795.690461871</v>
      </c>
      <c r="E18" s="13">
        <v>1895.4962830750001</v>
      </c>
      <c r="F18" s="13">
        <f t="shared" si="0"/>
        <v>8618.4650618769992</v>
      </c>
      <c r="G18" s="11">
        <v>0</v>
      </c>
      <c r="H18" s="13">
        <v>8618.4650618771539</v>
      </c>
      <c r="I18" s="13">
        <v>1.546140993013978E-10</v>
      </c>
      <c r="J18" s="26">
        <v>0</v>
      </c>
      <c r="K18" s="12">
        <v>0</v>
      </c>
      <c r="L18" s="12">
        <v>0</v>
      </c>
      <c r="M18" s="11">
        <v>0</v>
      </c>
      <c r="N18" s="13">
        <f t="shared" si="1"/>
        <v>0</v>
      </c>
      <c r="O18" s="13">
        <v>0</v>
      </c>
      <c r="P18" s="13">
        <v>0</v>
      </c>
      <c r="Q18" s="11">
        <v>0</v>
      </c>
      <c r="R18" s="26"/>
      <c r="S18" s="27"/>
      <c r="T18" s="26"/>
      <c r="U18" s="28"/>
      <c r="V18" s="28"/>
      <c r="W18" s="28"/>
      <c r="X18" s="28"/>
      <c r="Y18" s="28"/>
    </row>
    <row r="19" spans="1:25" ht="16.5" thickBot="1">
      <c r="A19" s="25" t="s">
        <v>24</v>
      </c>
      <c r="B19" s="11">
        <v>1621.7405503750001</v>
      </c>
      <c r="C19" s="11">
        <v>1260.9713376739996</v>
      </c>
      <c r="D19" s="12">
        <v>1023.0657583970001</v>
      </c>
      <c r="E19" s="13">
        <v>599.806700535</v>
      </c>
      <c r="F19" s="13">
        <f t="shared" si="0"/>
        <v>4505.5843469809997</v>
      </c>
      <c r="G19" s="11">
        <v>0</v>
      </c>
      <c r="H19" s="13">
        <v>4505.5843469818892</v>
      </c>
      <c r="I19" s="13">
        <v>8.8948581833392382E-10</v>
      </c>
      <c r="J19" s="26">
        <v>0</v>
      </c>
      <c r="K19" s="12">
        <v>0</v>
      </c>
      <c r="L19" s="12">
        <v>0</v>
      </c>
      <c r="M19" s="11">
        <v>0</v>
      </c>
      <c r="N19" s="13">
        <f t="shared" si="1"/>
        <v>0</v>
      </c>
      <c r="O19" s="13">
        <v>0</v>
      </c>
      <c r="P19" s="13">
        <v>0</v>
      </c>
      <c r="Q19" s="11">
        <v>0</v>
      </c>
      <c r="R19" s="26"/>
      <c r="S19" s="27"/>
      <c r="T19" s="26"/>
      <c r="U19" s="28"/>
      <c r="V19" s="28"/>
      <c r="W19" s="28"/>
      <c r="X19" s="28"/>
      <c r="Y19" s="28"/>
    </row>
    <row r="20" spans="1:25" ht="16.5" thickBot="1">
      <c r="A20" s="25" t="s">
        <v>25</v>
      </c>
      <c r="B20" s="11">
        <v>2991.2327665550001</v>
      </c>
      <c r="C20" s="11">
        <v>1104.742007974</v>
      </c>
      <c r="D20" s="12">
        <v>439.369126607</v>
      </c>
      <c r="E20" s="13">
        <v>683.73745524300011</v>
      </c>
      <c r="F20" s="13">
        <f t="shared" si="0"/>
        <v>5219.0813563790007</v>
      </c>
      <c r="G20" s="11">
        <v>-483.288845541</v>
      </c>
      <c r="H20" s="13">
        <v>4735.7925108390191</v>
      </c>
      <c r="I20" s="13">
        <v>1.0195435606874526E-9</v>
      </c>
      <c r="J20" s="26">
        <v>0</v>
      </c>
      <c r="K20" s="12">
        <v>0</v>
      </c>
      <c r="L20" s="12">
        <v>0</v>
      </c>
      <c r="M20" s="11">
        <v>0</v>
      </c>
      <c r="N20" s="13">
        <f t="shared" si="1"/>
        <v>0</v>
      </c>
      <c r="O20" s="13">
        <v>0</v>
      </c>
      <c r="P20" s="13">
        <v>0</v>
      </c>
      <c r="Q20" s="11">
        <v>0</v>
      </c>
      <c r="R20" s="26"/>
      <c r="S20" s="27"/>
      <c r="T20" s="26"/>
      <c r="U20" s="28"/>
      <c r="V20" s="28"/>
      <c r="W20" s="28"/>
      <c r="X20" s="28"/>
      <c r="Y20" s="28"/>
    </row>
    <row r="21" spans="1:25" ht="16.5" thickBot="1">
      <c r="A21" s="25" t="s">
        <v>26</v>
      </c>
      <c r="B21" s="11">
        <v>3343.1786360229999</v>
      </c>
      <c r="C21" s="11">
        <v>3768.9951994479998</v>
      </c>
      <c r="D21" s="12">
        <v>2656.701549674</v>
      </c>
      <c r="E21" s="13">
        <v>1856.4821084119999</v>
      </c>
      <c r="F21" s="13">
        <f t="shared" si="0"/>
        <v>11625.357493557</v>
      </c>
      <c r="G21" s="11">
        <v>0</v>
      </c>
      <c r="H21" s="13">
        <v>11625.357493554668</v>
      </c>
      <c r="I21" s="13">
        <v>-2.331944415345788E-9</v>
      </c>
      <c r="J21" s="26">
        <v>0</v>
      </c>
      <c r="K21" s="12">
        <v>0</v>
      </c>
      <c r="L21" s="12">
        <v>0</v>
      </c>
      <c r="M21" s="11">
        <v>0</v>
      </c>
      <c r="N21" s="13">
        <f t="shared" si="1"/>
        <v>0</v>
      </c>
      <c r="O21" s="13">
        <v>0</v>
      </c>
      <c r="P21" s="13">
        <v>0</v>
      </c>
      <c r="Q21" s="11">
        <v>0</v>
      </c>
      <c r="R21" s="26"/>
      <c r="S21" s="27"/>
      <c r="T21" s="26"/>
      <c r="U21" s="28"/>
      <c r="V21" s="28"/>
      <c r="W21" s="28"/>
      <c r="X21" s="28"/>
      <c r="Y21" s="28"/>
    </row>
    <row r="22" spans="1:25" ht="16.5" thickBot="1">
      <c r="A22" s="25" t="s">
        <v>27</v>
      </c>
      <c r="B22" s="11">
        <v>3783.252450423</v>
      </c>
      <c r="C22" s="11">
        <v>6193.3627591520017</v>
      </c>
      <c r="D22" s="12">
        <v>3659.7108509960003</v>
      </c>
      <c r="E22" s="13">
        <v>1766.5792115600002</v>
      </c>
      <c r="F22" s="13">
        <f t="shared" si="0"/>
        <v>15402.905272131002</v>
      </c>
      <c r="G22" s="11">
        <v>-278.020396178</v>
      </c>
      <c r="H22" s="13">
        <v>15124.884875955646</v>
      </c>
      <c r="I22" s="13">
        <v>2.6448105927556753E-9</v>
      </c>
      <c r="J22" s="26">
        <v>0</v>
      </c>
      <c r="K22" s="12">
        <v>0</v>
      </c>
      <c r="L22" s="12">
        <v>0</v>
      </c>
      <c r="M22" s="11">
        <v>0</v>
      </c>
      <c r="N22" s="13">
        <f t="shared" si="1"/>
        <v>0</v>
      </c>
      <c r="O22" s="13">
        <v>0</v>
      </c>
      <c r="P22" s="13">
        <v>0</v>
      </c>
      <c r="Q22" s="11">
        <v>0</v>
      </c>
      <c r="R22" s="26"/>
      <c r="S22" s="27"/>
      <c r="T22" s="26"/>
      <c r="U22" s="28"/>
      <c r="V22" s="28"/>
      <c r="W22" s="28"/>
      <c r="X22" s="28"/>
      <c r="Y22" s="28"/>
    </row>
    <row r="23" spans="1:25" ht="16.5" thickBot="1">
      <c r="A23" s="25" t="s">
        <v>28</v>
      </c>
      <c r="B23" s="11">
        <v>8719.1471023929989</v>
      </c>
      <c r="C23" s="11">
        <v>11854.581018403002</v>
      </c>
      <c r="D23" s="12">
        <v>8843.8975988490001</v>
      </c>
      <c r="E23" s="13">
        <v>4070.2497398</v>
      </c>
      <c r="F23" s="13">
        <f t="shared" si="0"/>
        <v>33487.875459445</v>
      </c>
      <c r="G23" s="11">
        <v>-3417.1766341349999</v>
      </c>
      <c r="H23" s="13">
        <v>30070.698825309395</v>
      </c>
      <c r="I23" s="13">
        <v>-6.0390448197722435E-10</v>
      </c>
      <c r="J23" s="26">
        <v>0</v>
      </c>
      <c r="K23" s="12">
        <v>0</v>
      </c>
      <c r="L23" s="12">
        <v>0</v>
      </c>
      <c r="M23" s="11">
        <v>0</v>
      </c>
      <c r="N23" s="13">
        <f t="shared" si="1"/>
        <v>0</v>
      </c>
      <c r="O23" s="13">
        <v>0</v>
      </c>
      <c r="P23" s="13">
        <v>0</v>
      </c>
      <c r="Q23" s="11">
        <v>0</v>
      </c>
      <c r="R23" s="26"/>
      <c r="S23" s="27"/>
      <c r="T23" s="26"/>
      <c r="U23" s="28"/>
      <c r="V23" s="28"/>
      <c r="W23" s="28"/>
      <c r="X23" s="28"/>
      <c r="Y23" s="28"/>
    </row>
    <row r="24" spans="1:25" ht="16.5" thickBot="1">
      <c r="A24" s="25" t="s">
        <v>29</v>
      </c>
      <c r="B24" s="11">
        <v>4690.8755870909999</v>
      </c>
      <c r="C24" s="11">
        <v>9499.2959547419996</v>
      </c>
      <c r="D24" s="12">
        <v>5743.7894318799999</v>
      </c>
      <c r="E24" s="13">
        <v>4271.4449954820002</v>
      </c>
      <c r="F24" s="13">
        <f t="shared" si="0"/>
        <v>24205.405969194999</v>
      </c>
      <c r="G24" s="11">
        <v>-3938.9066944459996</v>
      </c>
      <c r="H24" s="13">
        <v>20266.499274748603</v>
      </c>
      <c r="I24" s="13">
        <v>-3.9653968997299671E-10</v>
      </c>
      <c r="J24" s="26">
        <v>0</v>
      </c>
      <c r="K24" s="12">
        <v>0</v>
      </c>
      <c r="L24" s="12">
        <v>0</v>
      </c>
      <c r="M24" s="11">
        <v>0</v>
      </c>
      <c r="N24" s="13">
        <f t="shared" si="1"/>
        <v>0</v>
      </c>
      <c r="O24" s="13">
        <v>0</v>
      </c>
      <c r="P24" s="13">
        <v>0</v>
      </c>
      <c r="Q24" s="11">
        <v>0</v>
      </c>
      <c r="R24" s="26"/>
      <c r="S24" s="27"/>
      <c r="T24" s="26"/>
      <c r="U24" s="28"/>
      <c r="V24" s="28"/>
      <c r="W24" s="28"/>
      <c r="X24" s="28"/>
      <c r="Y24" s="28"/>
    </row>
    <row r="25" spans="1:25" ht="16.5" thickBot="1">
      <c r="A25" s="25" t="s">
        <v>30</v>
      </c>
      <c r="B25" s="11">
        <v>6345.2243467969993</v>
      </c>
      <c r="C25" s="11">
        <v>9279.1382424669973</v>
      </c>
      <c r="D25" s="12">
        <v>3695.5750555430004</v>
      </c>
      <c r="E25" s="13">
        <v>2390.8223284080004</v>
      </c>
      <c r="F25" s="13">
        <f t="shared" si="0"/>
        <v>21710.759973214997</v>
      </c>
      <c r="G25" s="11">
        <v>-3199.5060601710002</v>
      </c>
      <c r="H25" s="13">
        <v>18511.253913047414</v>
      </c>
      <c r="I25" s="13">
        <v>3.4160620998591185E-9</v>
      </c>
      <c r="J25" s="26">
        <v>0</v>
      </c>
      <c r="K25" s="12">
        <v>409.013719654</v>
      </c>
      <c r="L25" s="12">
        <v>1999.345651395</v>
      </c>
      <c r="M25" s="11">
        <v>4449.2926732679998</v>
      </c>
      <c r="N25" s="13">
        <f t="shared" si="1"/>
        <v>6857.6520443169993</v>
      </c>
      <c r="O25" s="13">
        <v>-865.33825369700003</v>
      </c>
      <c r="P25" s="13">
        <v>5992.3137906195489</v>
      </c>
      <c r="Q25" s="11">
        <v>-4.5169144868850707E-10</v>
      </c>
      <c r="R25" s="26">
        <v>0</v>
      </c>
      <c r="S25" s="27">
        <v>2853.2</v>
      </c>
      <c r="T25" s="26">
        <v>24.6</v>
      </c>
      <c r="U25" s="28">
        <v>0</v>
      </c>
      <c r="V25" s="28">
        <f>+S25+T25</f>
        <v>2877.7999999999997</v>
      </c>
      <c r="W25" s="28">
        <v>0</v>
      </c>
      <c r="X25" s="28">
        <f>+V25</f>
        <v>2877.7999999999997</v>
      </c>
      <c r="Y25" s="28">
        <f>+V25-X25</f>
        <v>0</v>
      </c>
    </row>
    <row r="26" spans="1:25" ht="16.5" thickBot="1">
      <c r="A26" s="25" t="s">
        <v>31</v>
      </c>
      <c r="B26" s="11">
        <v>4776.5387636209998</v>
      </c>
      <c r="C26" s="11">
        <v>6008.8352287820016</v>
      </c>
      <c r="D26" s="12">
        <v>3999.5617026909995</v>
      </c>
      <c r="E26" s="13">
        <v>2053.343559252</v>
      </c>
      <c r="F26" s="13">
        <f t="shared" si="0"/>
        <v>16838.279254346002</v>
      </c>
      <c r="G26" s="11">
        <v>-231.38430702899998</v>
      </c>
      <c r="H26" s="13">
        <v>16606.894947323235</v>
      </c>
      <c r="I26" s="13">
        <v>6.2318576965481043E-9</v>
      </c>
      <c r="J26" s="26">
        <v>0</v>
      </c>
      <c r="K26" s="12">
        <v>0</v>
      </c>
      <c r="L26" s="12">
        <v>0</v>
      </c>
      <c r="M26" s="11">
        <v>0</v>
      </c>
      <c r="N26" s="13">
        <f t="shared" si="1"/>
        <v>0</v>
      </c>
      <c r="O26" s="13">
        <v>0</v>
      </c>
      <c r="P26" s="13">
        <v>0</v>
      </c>
      <c r="Q26" s="11">
        <v>0</v>
      </c>
      <c r="R26" s="26"/>
      <c r="S26" s="27"/>
      <c r="T26" s="26"/>
      <c r="U26" s="28"/>
      <c r="V26" s="28"/>
      <c r="W26" s="28"/>
      <c r="X26" s="28"/>
      <c r="Y26" s="28"/>
    </row>
    <row r="27" spans="1:25" ht="16.5" thickBot="1">
      <c r="A27" s="25" t="s">
        <v>32</v>
      </c>
      <c r="B27" s="11">
        <v>1948.6452626089999</v>
      </c>
      <c r="C27" s="11">
        <v>1694.0045015119997</v>
      </c>
      <c r="D27" s="12">
        <v>669.62750996099999</v>
      </c>
      <c r="E27" s="13">
        <v>988.72634909400006</v>
      </c>
      <c r="F27" s="13">
        <f t="shared" si="0"/>
        <v>5301.0036231760005</v>
      </c>
      <c r="G27" s="11">
        <v>-227.967609036</v>
      </c>
      <c r="H27" s="13">
        <v>5073.0360141384335</v>
      </c>
      <c r="I27" s="13">
        <v>-1.5670593711547554E-9</v>
      </c>
      <c r="J27" s="26">
        <v>0</v>
      </c>
      <c r="K27" s="12">
        <v>0</v>
      </c>
      <c r="L27" s="12">
        <v>0</v>
      </c>
      <c r="M27" s="11">
        <v>0</v>
      </c>
      <c r="N27" s="13">
        <f t="shared" si="1"/>
        <v>0</v>
      </c>
      <c r="O27" s="13">
        <v>0</v>
      </c>
      <c r="P27" s="13">
        <v>0</v>
      </c>
      <c r="Q27" s="11">
        <v>0</v>
      </c>
      <c r="R27" s="26"/>
      <c r="S27" s="27"/>
      <c r="T27" s="26"/>
      <c r="U27" s="28"/>
      <c r="V27" s="28"/>
      <c r="W27" s="28"/>
      <c r="X27" s="28"/>
      <c r="Y27" s="28"/>
    </row>
    <row r="28" spans="1:25" ht="16.5" thickBot="1">
      <c r="A28" s="25" t="s">
        <v>33</v>
      </c>
      <c r="B28" s="11">
        <v>2667.352001317</v>
      </c>
      <c r="C28" s="11">
        <v>1999.7129224679998</v>
      </c>
      <c r="D28" s="12">
        <v>1216.846942225</v>
      </c>
      <c r="E28" s="13">
        <v>1115.472005541</v>
      </c>
      <c r="F28" s="13">
        <f t="shared" si="0"/>
        <v>6999.3838715509992</v>
      </c>
      <c r="G28" s="11">
        <v>-310.75911442099999</v>
      </c>
      <c r="H28" s="13">
        <v>6688.624757127207</v>
      </c>
      <c r="I28" s="13">
        <v>-2.7921487344428897E-9</v>
      </c>
      <c r="J28" s="26">
        <v>0</v>
      </c>
      <c r="K28" s="12">
        <v>0</v>
      </c>
      <c r="L28" s="12">
        <v>0</v>
      </c>
      <c r="M28" s="11">
        <v>0</v>
      </c>
      <c r="N28" s="13">
        <f t="shared" si="1"/>
        <v>0</v>
      </c>
      <c r="O28" s="13">
        <v>0</v>
      </c>
      <c r="P28" s="13">
        <v>0</v>
      </c>
      <c r="Q28" s="11">
        <v>0</v>
      </c>
      <c r="R28" s="26"/>
      <c r="S28" s="27"/>
      <c r="T28" s="26"/>
      <c r="U28" s="28"/>
      <c r="V28" s="28"/>
      <c r="W28" s="28"/>
      <c r="X28" s="28"/>
      <c r="Y28" s="28"/>
    </row>
    <row r="29" spans="1:25" ht="16.5" thickBot="1">
      <c r="A29" s="25" t="s">
        <v>34</v>
      </c>
      <c r="B29" s="11">
        <v>3711.2173738490001</v>
      </c>
      <c r="C29" s="11">
        <v>2521.127217448</v>
      </c>
      <c r="D29" s="12">
        <v>1030.1421649910001</v>
      </c>
      <c r="E29" s="13">
        <v>1061.584769239</v>
      </c>
      <c r="F29" s="13">
        <f t="shared" si="0"/>
        <v>8324.0715255270006</v>
      </c>
      <c r="G29" s="11">
        <v>0</v>
      </c>
      <c r="H29" s="13">
        <v>8324.071525522937</v>
      </c>
      <c r="I29" s="13">
        <v>-4.0636223275214434E-9</v>
      </c>
      <c r="J29" s="26">
        <v>0</v>
      </c>
      <c r="K29" s="12">
        <v>0</v>
      </c>
      <c r="L29" s="12">
        <v>0</v>
      </c>
      <c r="M29" s="11">
        <v>0</v>
      </c>
      <c r="N29" s="13">
        <f t="shared" si="1"/>
        <v>0</v>
      </c>
      <c r="O29" s="13">
        <v>0</v>
      </c>
      <c r="P29" s="13">
        <v>0</v>
      </c>
      <c r="Q29" s="11">
        <v>0</v>
      </c>
      <c r="R29" s="26"/>
      <c r="S29" s="27"/>
      <c r="T29" s="26"/>
      <c r="U29" s="28"/>
      <c r="V29" s="28"/>
      <c r="W29" s="28"/>
      <c r="X29" s="28"/>
      <c r="Y29" s="28"/>
    </row>
    <row r="30" spans="1:25" ht="16.5" thickBot="1">
      <c r="A30" s="25" t="s">
        <v>35</v>
      </c>
      <c r="B30" s="11">
        <v>8897.5857103269991</v>
      </c>
      <c r="C30" s="11">
        <v>4796.0391755380024</v>
      </c>
      <c r="D30" s="12">
        <v>3564.5557586510004</v>
      </c>
      <c r="E30" s="13">
        <v>2773.6093289070004</v>
      </c>
      <c r="F30" s="13">
        <f t="shared" si="0"/>
        <v>20031.789973423005</v>
      </c>
      <c r="G30" s="11">
        <v>0</v>
      </c>
      <c r="H30" s="13">
        <v>20031.78997342215</v>
      </c>
      <c r="I30" s="13">
        <v>-8.5128704085946083E-10</v>
      </c>
      <c r="J30" s="11">
        <v>0</v>
      </c>
      <c r="K30" s="12">
        <v>12.308376409000001</v>
      </c>
      <c r="L30" s="12">
        <v>47.210679904000003</v>
      </c>
      <c r="M30" s="11">
        <v>66.960225433999994</v>
      </c>
      <c r="N30" s="13">
        <f t="shared" si="1"/>
        <v>126.479281747</v>
      </c>
      <c r="O30" s="13">
        <v>0</v>
      </c>
      <c r="P30" s="13">
        <v>126.47928174727369</v>
      </c>
      <c r="Q30" s="11">
        <v>2.7369242161512375E-10</v>
      </c>
      <c r="R30" s="11"/>
      <c r="S30" s="12"/>
      <c r="T30" s="11"/>
      <c r="U30" s="13"/>
      <c r="V30" s="13"/>
      <c r="W30" s="13"/>
      <c r="X30" s="13"/>
      <c r="Y30" s="13"/>
    </row>
    <row r="31" spans="1:25" ht="16.5" thickBot="1">
      <c r="A31" s="25" t="s">
        <v>36</v>
      </c>
      <c r="B31" s="11">
        <v>3260.5548923759998</v>
      </c>
      <c r="C31" s="11">
        <v>1398.9186365070002</v>
      </c>
      <c r="D31" s="12">
        <v>1109.85807699</v>
      </c>
      <c r="E31" s="13">
        <v>905.37221452400013</v>
      </c>
      <c r="F31" s="13">
        <f t="shared" si="0"/>
        <v>6674.7038203969996</v>
      </c>
      <c r="G31" s="11">
        <v>0</v>
      </c>
      <c r="H31" s="13">
        <v>6674.7038203942211</v>
      </c>
      <c r="I31" s="13">
        <v>-2.7794158086180687E-9</v>
      </c>
      <c r="J31" s="26">
        <v>0</v>
      </c>
      <c r="K31" s="12">
        <v>0</v>
      </c>
      <c r="L31" s="12">
        <v>0</v>
      </c>
      <c r="M31" s="11">
        <v>0</v>
      </c>
      <c r="N31" s="13">
        <f t="shared" si="1"/>
        <v>0</v>
      </c>
      <c r="O31" s="13">
        <v>0</v>
      </c>
      <c r="P31" s="13">
        <v>0</v>
      </c>
      <c r="Q31" s="11">
        <v>0</v>
      </c>
      <c r="R31" s="26"/>
      <c r="S31" s="27"/>
      <c r="T31" s="26"/>
      <c r="U31" s="28"/>
      <c r="V31" s="28"/>
      <c r="W31" s="28"/>
      <c r="X31" s="28"/>
      <c r="Y31" s="28"/>
    </row>
    <row r="32" spans="1:25" ht="16.5" thickBot="1">
      <c r="A32" s="25" t="s">
        <v>37</v>
      </c>
      <c r="B32" s="11">
        <v>4081.0020210929997</v>
      </c>
      <c r="C32" s="11">
        <v>1137.2699627050001</v>
      </c>
      <c r="D32" s="12">
        <v>837.69200647800017</v>
      </c>
      <c r="E32" s="13">
        <v>1123.924619897</v>
      </c>
      <c r="F32" s="13">
        <f t="shared" si="0"/>
        <v>7179.8886101730004</v>
      </c>
      <c r="G32" s="11">
        <v>0</v>
      </c>
      <c r="H32" s="13">
        <v>7179.8886101732969</v>
      </c>
      <c r="I32" s="13">
        <v>2.9649527277797461E-10</v>
      </c>
      <c r="J32" s="26">
        <v>0</v>
      </c>
      <c r="K32" s="12">
        <v>0</v>
      </c>
      <c r="L32" s="12">
        <v>0</v>
      </c>
      <c r="M32" s="11">
        <v>0</v>
      </c>
      <c r="N32" s="13">
        <f t="shared" si="1"/>
        <v>0</v>
      </c>
      <c r="O32" s="13">
        <v>0</v>
      </c>
      <c r="P32" s="13">
        <v>0</v>
      </c>
      <c r="Q32" s="11">
        <v>0</v>
      </c>
      <c r="R32" s="26"/>
      <c r="S32" s="27"/>
      <c r="T32" s="26"/>
      <c r="U32" s="28"/>
      <c r="V32" s="28"/>
      <c r="W32" s="28"/>
      <c r="X32" s="28"/>
      <c r="Y32" s="28"/>
    </row>
    <row r="33" spans="1:25" ht="16.5" thickBot="1">
      <c r="A33" s="25" t="s">
        <v>38</v>
      </c>
      <c r="B33" s="11">
        <v>5874.271023147001</v>
      </c>
      <c r="C33" s="11">
        <v>1910.1804574380001</v>
      </c>
      <c r="D33" s="12">
        <v>1300.2386822550002</v>
      </c>
      <c r="E33" s="13">
        <v>1459.7273176509998</v>
      </c>
      <c r="F33" s="13">
        <f t="shared" si="0"/>
        <v>10544.417480491</v>
      </c>
      <c r="G33" s="11">
        <v>0</v>
      </c>
      <c r="H33" s="13">
        <v>10544.417480495129</v>
      </c>
      <c r="I33" s="13">
        <v>4.1291059460490942E-9</v>
      </c>
      <c r="J33" s="26">
        <v>0</v>
      </c>
      <c r="K33" s="12">
        <v>0</v>
      </c>
      <c r="L33" s="12">
        <v>0</v>
      </c>
      <c r="M33" s="11">
        <v>0</v>
      </c>
      <c r="N33" s="13">
        <f t="shared" si="1"/>
        <v>0</v>
      </c>
      <c r="O33" s="13">
        <v>0</v>
      </c>
      <c r="P33" s="13">
        <v>0</v>
      </c>
      <c r="Q33" s="11">
        <v>0</v>
      </c>
      <c r="R33" s="26"/>
      <c r="S33" s="27"/>
      <c r="T33" s="26"/>
      <c r="U33" s="28"/>
      <c r="V33" s="28"/>
      <c r="W33" s="28"/>
      <c r="X33" s="28"/>
      <c r="Y33" s="28"/>
    </row>
    <row r="34" spans="1:25" ht="16.5" thickBot="1">
      <c r="A34" s="25" t="s">
        <v>39</v>
      </c>
      <c r="B34" s="11">
        <v>6059.6986963620011</v>
      </c>
      <c r="C34" s="11">
        <v>3267.8403203679995</v>
      </c>
      <c r="D34" s="12">
        <v>2271.6665734080002</v>
      </c>
      <c r="E34" s="13">
        <v>1804.3507013780002</v>
      </c>
      <c r="F34" s="13">
        <f t="shared" si="0"/>
        <v>13403.556291516001</v>
      </c>
      <c r="G34" s="11">
        <v>0</v>
      </c>
      <c r="H34" s="13">
        <v>13403.556291516876</v>
      </c>
      <c r="I34" s="13">
        <v>8.7493390310555696E-10</v>
      </c>
      <c r="J34" s="26">
        <v>0</v>
      </c>
      <c r="K34" s="12">
        <v>0</v>
      </c>
      <c r="L34" s="12">
        <v>0</v>
      </c>
      <c r="M34" s="11">
        <v>0</v>
      </c>
      <c r="N34" s="13">
        <f t="shared" si="1"/>
        <v>0</v>
      </c>
      <c r="O34" s="13">
        <v>0</v>
      </c>
      <c r="P34" s="13">
        <v>0</v>
      </c>
      <c r="Q34" s="11">
        <v>0</v>
      </c>
      <c r="R34" s="26"/>
      <c r="S34" s="27"/>
      <c r="T34" s="26"/>
      <c r="U34" s="28"/>
      <c r="V34" s="28"/>
      <c r="W34" s="28"/>
      <c r="X34" s="28"/>
      <c r="Y34" s="28"/>
    </row>
    <row r="35" spans="1:25" ht="16.5" thickBot="1">
      <c r="A35" s="25" t="s">
        <v>40</v>
      </c>
      <c r="B35" s="11">
        <v>4884.3153861080009</v>
      </c>
      <c r="C35" s="11">
        <v>2397.6252759429995</v>
      </c>
      <c r="D35" s="12">
        <v>1983.1631227340001</v>
      </c>
      <c r="E35" s="13">
        <v>1302.5161144069998</v>
      </c>
      <c r="F35" s="13">
        <f t="shared" si="0"/>
        <v>10567.619899191999</v>
      </c>
      <c r="G35" s="11">
        <v>0</v>
      </c>
      <c r="H35" s="13">
        <v>10567.619899196223</v>
      </c>
      <c r="I35" s="13">
        <v>4.2218744056299329E-9</v>
      </c>
      <c r="J35" s="26">
        <v>0</v>
      </c>
      <c r="K35" s="12">
        <v>62.839905557000002</v>
      </c>
      <c r="L35" s="12">
        <v>24.504716299999998</v>
      </c>
      <c r="M35" s="11">
        <v>487.84595556300002</v>
      </c>
      <c r="N35" s="13">
        <f t="shared" si="1"/>
        <v>575.19057741999995</v>
      </c>
      <c r="O35" s="13">
        <v>0</v>
      </c>
      <c r="P35" s="13">
        <v>575.19057742039752</v>
      </c>
      <c r="Q35" s="11">
        <v>3.975583240389824E-10</v>
      </c>
      <c r="R35" s="26"/>
      <c r="S35" s="27"/>
      <c r="T35" s="26"/>
      <c r="U35" s="28"/>
      <c r="V35" s="28"/>
      <c r="W35" s="28"/>
      <c r="X35" s="28"/>
      <c r="Y35" s="28"/>
    </row>
    <row r="36" spans="1:25" ht="16.5" thickBot="1">
      <c r="A36" s="25" t="s">
        <v>41</v>
      </c>
      <c r="B36" s="11">
        <v>3273.3336088049996</v>
      </c>
      <c r="C36" s="11">
        <v>2176.4505056619996</v>
      </c>
      <c r="D36" s="12">
        <v>1328.2322747949997</v>
      </c>
      <c r="E36" s="13">
        <v>1066.8496860539999</v>
      </c>
      <c r="F36" s="13">
        <f t="shared" si="0"/>
        <v>7844.8660753159984</v>
      </c>
      <c r="G36" s="11">
        <v>0</v>
      </c>
      <c r="H36" s="13">
        <v>7844.8660753155245</v>
      </c>
      <c r="I36" s="13">
        <v>-4.7384673962369561E-10</v>
      </c>
      <c r="J36" s="26">
        <v>0</v>
      </c>
      <c r="K36" s="12">
        <v>0</v>
      </c>
      <c r="L36" s="12">
        <v>0</v>
      </c>
      <c r="M36" s="11">
        <v>0</v>
      </c>
      <c r="N36" s="13">
        <f t="shared" si="1"/>
        <v>0</v>
      </c>
      <c r="O36" s="13">
        <v>0</v>
      </c>
      <c r="P36" s="13">
        <v>0</v>
      </c>
      <c r="Q36" s="11">
        <v>0</v>
      </c>
      <c r="R36" s="26"/>
      <c r="S36" s="27"/>
      <c r="T36" s="26"/>
      <c r="U36" s="28"/>
      <c r="V36" s="28"/>
      <c r="W36" s="28"/>
      <c r="X36" s="28"/>
      <c r="Y36" s="28"/>
    </row>
    <row r="37" spans="1:25" ht="16.5" thickBot="1">
      <c r="A37" s="25" t="s">
        <v>42</v>
      </c>
      <c r="B37" s="11">
        <v>10747.023847982</v>
      </c>
      <c r="C37" s="11">
        <v>3741.4872928640007</v>
      </c>
      <c r="D37" s="12">
        <v>2171.668400388</v>
      </c>
      <c r="E37" s="13">
        <v>2333.1153397909998</v>
      </c>
      <c r="F37" s="13">
        <f t="shared" si="0"/>
        <v>18993.294881024998</v>
      </c>
      <c r="G37" s="11">
        <v>0</v>
      </c>
      <c r="H37" s="13">
        <v>18993.294881020374</v>
      </c>
      <c r="I37" s="13">
        <v>-4.6275090426206589E-9</v>
      </c>
      <c r="J37" s="26">
        <v>0</v>
      </c>
      <c r="K37" s="12">
        <v>0</v>
      </c>
      <c r="L37" s="12">
        <v>0</v>
      </c>
      <c r="M37" s="11">
        <v>0</v>
      </c>
      <c r="N37" s="13">
        <f t="shared" si="1"/>
        <v>0</v>
      </c>
      <c r="O37" s="13">
        <v>0</v>
      </c>
      <c r="P37" s="13">
        <v>0</v>
      </c>
      <c r="Q37" s="11">
        <v>0</v>
      </c>
      <c r="R37" s="26"/>
      <c r="S37" s="27"/>
      <c r="T37" s="26"/>
      <c r="U37" s="28"/>
      <c r="V37" s="28"/>
      <c r="W37" s="28"/>
      <c r="X37" s="28"/>
      <c r="Y37" s="28"/>
    </row>
    <row r="38" spans="1:25" ht="16.5" thickBot="1">
      <c r="A38" s="25" t="s">
        <v>43</v>
      </c>
      <c r="B38" s="11">
        <v>7228.7165580410001</v>
      </c>
      <c r="C38" s="11">
        <v>3402.011923252001</v>
      </c>
      <c r="D38" s="12">
        <v>2307.387190812</v>
      </c>
      <c r="E38" s="13">
        <v>1771.710604202</v>
      </c>
      <c r="F38" s="13">
        <f t="shared" si="0"/>
        <v>14709.826276307002</v>
      </c>
      <c r="G38" s="11">
        <v>0</v>
      </c>
      <c r="H38" s="13">
        <v>14709.826276309539</v>
      </c>
      <c r="I38" s="13">
        <v>2.5374902179464698E-9</v>
      </c>
      <c r="J38" s="26">
        <v>0</v>
      </c>
      <c r="K38" s="12">
        <v>0</v>
      </c>
      <c r="L38" s="12">
        <v>0</v>
      </c>
      <c r="M38" s="11">
        <v>0</v>
      </c>
      <c r="N38" s="13">
        <f t="shared" si="1"/>
        <v>0</v>
      </c>
      <c r="O38" s="13">
        <v>0</v>
      </c>
      <c r="P38" s="13">
        <v>0</v>
      </c>
      <c r="Q38" s="11">
        <v>0</v>
      </c>
      <c r="R38" s="26"/>
      <c r="S38" s="27"/>
      <c r="T38" s="26"/>
      <c r="U38" s="28"/>
      <c r="V38" s="28"/>
      <c r="W38" s="28"/>
      <c r="X38" s="28"/>
      <c r="Y38" s="28"/>
    </row>
    <row r="39" spans="1:25" ht="16.5" thickBot="1">
      <c r="A39" s="25" t="s">
        <v>44</v>
      </c>
      <c r="B39" s="11">
        <v>6350.0493485409997</v>
      </c>
      <c r="C39" s="11">
        <v>4310.2283971379993</v>
      </c>
      <c r="D39" s="12">
        <v>2230.1313595460001</v>
      </c>
      <c r="E39" s="13">
        <v>1713.3067272600001</v>
      </c>
      <c r="F39" s="13">
        <f t="shared" si="0"/>
        <v>14603.715832484999</v>
      </c>
      <c r="G39" s="11">
        <v>0</v>
      </c>
      <c r="H39" s="13">
        <v>14603.715832483742</v>
      </c>
      <c r="I39" s="13">
        <v>-1.2569216778501868E-9</v>
      </c>
      <c r="J39" s="26">
        <v>0</v>
      </c>
      <c r="K39" s="12">
        <v>0</v>
      </c>
      <c r="L39" s="12">
        <v>0</v>
      </c>
      <c r="M39" s="11">
        <v>0</v>
      </c>
      <c r="N39" s="13">
        <f t="shared" si="1"/>
        <v>0</v>
      </c>
      <c r="O39" s="13">
        <v>0</v>
      </c>
      <c r="P39" s="13">
        <v>0</v>
      </c>
      <c r="Q39" s="11">
        <v>0</v>
      </c>
      <c r="R39" s="26"/>
      <c r="S39" s="27"/>
      <c r="T39" s="26"/>
      <c r="U39" s="28"/>
      <c r="V39" s="28"/>
      <c r="W39" s="28"/>
      <c r="X39" s="28"/>
      <c r="Y39" s="28"/>
    </row>
    <row r="40" spans="1:25" ht="16.5" thickBot="1">
      <c r="A40" s="25" t="s">
        <v>45</v>
      </c>
      <c r="B40" s="11">
        <v>4064.269135261</v>
      </c>
      <c r="C40" s="11">
        <v>2073.1923788460003</v>
      </c>
      <c r="D40" s="12">
        <v>805.85450718300001</v>
      </c>
      <c r="E40" s="13">
        <v>1107.627471263</v>
      </c>
      <c r="F40" s="13">
        <f t="shared" si="0"/>
        <v>8050.9434925530013</v>
      </c>
      <c r="G40" s="11">
        <v>0</v>
      </c>
      <c r="H40" s="13">
        <v>8050.9434925519445</v>
      </c>
      <c r="I40" s="13">
        <v>-1.0559233487583697E-9</v>
      </c>
      <c r="J40" s="26">
        <v>0</v>
      </c>
      <c r="K40" s="12">
        <v>0</v>
      </c>
      <c r="L40" s="12">
        <v>0</v>
      </c>
      <c r="M40" s="11">
        <v>0</v>
      </c>
      <c r="N40" s="13">
        <f t="shared" si="1"/>
        <v>0</v>
      </c>
      <c r="O40" s="13">
        <v>0</v>
      </c>
      <c r="P40" s="13">
        <v>0</v>
      </c>
      <c r="Q40" s="11">
        <v>0</v>
      </c>
      <c r="R40" s="26"/>
      <c r="S40" s="27"/>
      <c r="T40" s="26"/>
      <c r="U40" s="28"/>
      <c r="V40" s="28"/>
      <c r="W40" s="28"/>
      <c r="X40" s="28"/>
      <c r="Y40" s="28"/>
    </row>
    <row r="41" spans="1:25" ht="16.5" thickBot="1">
      <c r="A41" s="25" t="s">
        <v>46</v>
      </c>
      <c r="B41" s="11">
        <v>11599.410579127001</v>
      </c>
      <c r="C41" s="11">
        <v>10234.7352959</v>
      </c>
      <c r="D41" s="12">
        <v>7756.8994244499991</v>
      </c>
      <c r="E41" s="13">
        <v>6689.7496452560008</v>
      </c>
      <c r="F41" s="13">
        <f t="shared" si="0"/>
        <v>36280.794944733003</v>
      </c>
      <c r="G41" s="11">
        <v>-890.98043713499999</v>
      </c>
      <c r="H41" s="13">
        <v>35389.814507601135</v>
      </c>
      <c r="I41" s="13">
        <v>3.1286617740988731E-9</v>
      </c>
      <c r="J41" s="26">
        <v>0</v>
      </c>
      <c r="K41" s="12">
        <v>23.152491501</v>
      </c>
      <c r="L41" s="12">
        <v>44.830966000000004</v>
      </c>
      <c r="M41" s="11">
        <v>149.29224946900001</v>
      </c>
      <c r="N41" s="13">
        <f t="shared" si="1"/>
        <v>217.27570697000002</v>
      </c>
      <c r="O41" s="13">
        <v>0</v>
      </c>
      <c r="P41" s="13">
        <v>217.27570696923144</v>
      </c>
      <c r="Q41" s="11">
        <v>-7.6857395470142368E-10</v>
      </c>
      <c r="R41" s="26"/>
      <c r="S41" s="27"/>
      <c r="T41" s="26"/>
      <c r="U41" s="28"/>
      <c r="V41" s="28"/>
      <c r="W41" s="28"/>
      <c r="X41" s="28"/>
      <c r="Y41" s="28"/>
    </row>
    <row r="42" spans="1:25" ht="16.5" thickBot="1">
      <c r="A42" s="25" t="s">
        <v>47</v>
      </c>
      <c r="B42" s="11">
        <v>4410.8041811140001</v>
      </c>
      <c r="C42" s="11">
        <v>5297.2207361719993</v>
      </c>
      <c r="D42" s="12">
        <v>2551.3471988109995</v>
      </c>
      <c r="E42" s="13">
        <v>2074.5551265269996</v>
      </c>
      <c r="F42" s="13">
        <f t="shared" si="0"/>
        <v>14333.927242623999</v>
      </c>
      <c r="G42" s="11">
        <v>0</v>
      </c>
      <c r="H42" s="13">
        <v>14333.927242625947</v>
      </c>
      <c r="I42" s="13">
        <v>1.9481376511976123E-9</v>
      </c>
      <c r="J42" s="26">
        <v>0</v>
      </c>
      <c r="K42" s="12">
        <v>0</v>
      </c>
      <c r="L42" s="12">
        <v>0</v>
      </c>
      <c r="M42" s="11">
        <v>0</v>
      </c>
      <c r="N42" s="13">
        <f t="shared" si="1"/>
        <v>0</v>
      </c>
      <c r="O42" s="13">
        <v>0</v>
      </c>
      <c r="P42" s="13">
        <v>0</v>
      </c>
      <c r="Q42" s="11">
        <v>0</v>
      </c>
      <c r="R42" s="26"/>
      <c r="S42" s="27"/>
      <c r="T42" s="26"/>
      <c r="U42" s="28"/>
      <c r="V42" s="28"/>
      <c r="W42" s="28"/>
      <c r="X42" s="28"/>
      <c r="Y42" s="28"/>
    </row>
    <row r="43" spans="1:25" ht="16.5" thickBot="1">
      <c r="A43" s="25" t="s">
        <v>48</v>
      </c>
      <c r="B43" s="11">
        <v>3145.5669898420001</v>
      </c>
      <c r="C43" s="11">
        <v>2380.6107486880005</v>
      </c>
      <c r="D43" s="12">
        <v>1655.1931991429999</v>
      </c>
      <c r="E43" s="13">
        <v>1108.1392744740001</v>
      </c>
      <c r="F43" s="13">
        <f t="shared" si="0"/>
        <v>8289.5102121470009</v>
      </c>
      <c r="G43" s="11">
        <v>0</v>
      </c>
      <c r="H43" s="13">
        <v>8289.5102121466989</v>
      </c>
      <c r="I43" s="13">
        <v>-3.0195224098861217E-10</v>
      </c>
      <c r="J43" s="26">
        <v>0</v>
      </c>
      <c r="K43" s="12">
        <v>0</v>
      </c>
      <c r="L43" s="12">
        <v>0</v>
      </c>
      <c r="M43" s="11">
        <v>0</v>
      </c>
      <c r="N43" s="13">
        <f t="shared" si="1"/>
        <v>0</v>
      </c>
      <c r="O43" s="13">
        <v>0</v>
      </c>
      <c r="P43" s="13">
        <v>0</v>
      </c>
      <c r="Q43" s="11">
        <v>0</v>
      </c>
      <c r="R43" s="26"/>
      <c r="S43" s="27"/>
      <c r="T43" s="26"/>
      <c r="U43" s="28"/>
      <c r="V43" s="28"/>
      <c r="W43" s="28"/>
      <c r="X43" s="28"/>
      <c r="Y43" s="28"/>
    </row>
    <row r="44" spans="1:25" ht="16.5" thickBot="1">
      <c r="A44" s="25" t="s">
        <v>49</v>
      </c>
      <c r="B44" s="11">
        <v>618.66702498300003</v>
      </c>
      <c r="C44" s="11">
        <v>690.46116378300042</v>
      </c>
      <c r="D44" s="12">
        <v>372.78053709700004</v>
      </c>
      <c r="E44" s="13">
        <v>287.39362618600001</v>
      </c>
      <c r="F44" s="13">
        <f t="shared" si="0"/>
        <v>1969.3023520490005</v>
      </c>
      <c r="G44" s="11">
        <v>0</v>
      </c>
      <c r="H44" s="13">
        <v>1969.3023520534589</v>
      </c>
      <c r="I44" s="13">
        <v>4.4583430280908942E-9</v>
      </c>
      <c r="J44" s="26">
        <v>0</v>
      </c>
      <c r="K44" s="12">
        <v>0</v>
      </c>
      <c r="L44" s="12">
        <v>0</v>
      </c>
      <c r="M44" s="11">
        <v>0</v>
      </c>
      <c r="N44" s="13">
        <f t="shared" si="1"/>
        <v>0</v>
      </c>
      <c r="O44" s="13">
        <v>0</v>
      </c>
      <c r="P44" s="13">
        <v>0</v>
      </c>
      <c r="Q44" s="11">
        <v>0</v>
      </c>
      <c r="R44" s="26"/>
      <c r="S44" s="27"/>
      <c r="T44" s="26"/>
      <c r="U44" s="28"/>
      <c r="V44" s="28"/>
      <c r="W44" s="28"/>
      <c r="X44" s="28"/>
      <c r="Y44" s="28"/>
    </row>
    <row r="45" spans="1:25" ht="16.5" thickBot="1">
      <c r="A45" s="25" t="s">
        <v>50</v>
      </c>
      <c r="B45" s="11">
        <v>957.77443931699997</v>
      </c>
      <c r="C45" s="11">
        <v>1893.7333121689999</v>
      </c>
      <c r="D45" s="12">
        <v>398.00076617399998</v>
      </c>
      <c r="E45" s="13">
        <v>509.28486504500006</v>
      </c>
      <c r="F45" s="13">
        <f t="shared" si="0"/>
        <v>3758.7933827050001</v>
      </c>
      <c r="G45" s="11">
        <v>0</v>
      </c>
      <c r="H45" s="13">
        <v>3758.7933827057377</v>
      </c>
      <c r="I45" s="13">
        <v>7.376002031378448E-10</v>
      </c>
      <c r="J45" s="26">
        <v>0</v>
      </c>
      <c r="K45" s="12">
        <v>0</v>
      </c>
      <c r="L45" s="12">
        <v>0</v>
      </c>
      <c r="M45" s="11">
        <v>0</v>
      </c>
      <c r="N45" s="13">
        <f t="shared" si="1"/>
        <v>0</v>
      </c>
      <c r="O45" s="13">
        <v>0</v>
      </c>
      <c r="P45" s="13">
        <v>0</v>
      </c>
      <c r="Q45" s="11">
        <v>0</v>
      </c>
      <c r="R45" s="26"/>
      <c r="S45" s="27"/>
      <c r="T45" s="26"/>
      <c r="U45" s="28"/>
      <c r="V45" s="28"/>
      <c r="W45" s="28"/>
      <c r="X45" s="28"/>
      <c r="Y45" s="28"/>
    </row>
    <row r="46" spans="1:25" ht="16.5" thickBot="1">
      <c r="A46" s="25" t="s">
        <v>51</v>
      </c>
      <c r="B46" s="11">
        <v>2414.7582776959994</v>
      </c>
      <c r="C46" s="11">
        <v>4194.9982126470004</v>
      </c>
      <c r="D46" s="12">
        <v>2358.8857537519998</v>
      </c>
      <c r="E46" s="13">
        <v>1572.9484542599998</v>
      </c>
      <c r="F46" s="13">
        <f t="shared" si="0"/>
        <v>10541.590698354999</v>
      </c>
      <c r="G46" s="11">
        <v>0</v>
      </c>
      <c r="H46" s="13">
        <v>10541.590698349399</v>
      </c>
      <c r="I46" s="13">
        <v>-5.6006683735176921E-9</v>
      </c>
      <c r="J46" s="26">
        <v>0</v>
      </c>
      <c r="K46" s="12">
        <v>0</v>
      </c>
      <c r="L46" s="12">
        <v>0</v>
      </c>
      <c r="M46" s="11">
        <v>0</v>
      </c>
      <c r="N46" s="13">
        <f t="shared" si="1"/>
        <v>0</v>
      </c>
      <c r="O46" s="13">
        <v>0</v>
      </c>
      <c r="P46" s="13">
        <v>0</v>
      </c>
      <c r="Q46" s="11">
        <v>0</v>
      </c>
      <c r="R46" s="26"/>
      <c r="S46" s="27"/>
      <c r="T46" s="26"/>
      <c r="U46" s="28"/>
      <c r="V46" s="28"/>
      <c r="W46" s="28"/>
      <c r="X46" s="28"/>
      <c r="Y46" s="28"/>
    </row>
    <row r="47" spans="1:25" ht="16.5" thickBot="1">
      <c r="A47" s="25" t="s">
        <v>52</v>
      </c>
      <c r="B47" s="11">
        <v>3620.4853773359996</v>
      </c>
      <c r="C47" s="11">
        <v>5764.6286445329997</v>
      </c>
      <c r="D47" s="12">
        <v>2174.7550839129999</v>
      </c>
      <c r="E47" s="13">
        <v>1920.3332468149997</v>
      </c>
      <c r="F47" s="13">
        <f t="shared" si="0"/>
        <v>13480.202352597</v>
      </c>
      <c r="G47" s="11">
        <v>0</v>
      </c>
      <c r="H47" s="13">
        <v>13480.202352597413</v>
      </c>
      <c r="I47" s="13">
        <v>4.1472958400845528E-10</v>
      </c>
      <c r="J47" s="26">
        <v>0</v>
      </c>
      <c r="K47" s="12">
        <v>0</v>
      </c>
      <c r="L47" s="12">
        <v>0</v>
      </c>
      <c r="M47" s="11">
        <v>0</v>
      </c>
      <c r="N47" s="13">
        <f t="shared" si="1"/>
        <v>0</v>
      </c>
      <c r="O47" s="13">
        <v>0</v>
      </c>
      <c r="P47" s="13">
        <v>0</v>
      </c>
      <c r="Q47" s="11">
        <v>0</v>
      </c>
      <c r="R47" s="26"/>
      <c r="S47" s="27"/>
      <c r="T47" s="26"/>
      <c r="U47" s="28"/>
      <c r="V47" s="28"/>
      <c r="W47" s="28"/>
      <c r="X47" s="28"/>
      <c r="Y47" s="28"/>
    </row>
    <row r="48" spans="1:25" ht="16.5" thickBot="1">
      <c r="A48" s="25" t="s">
        <v>53</v>
      </c>
      <c r="B48" s="11">
        <v>24087.503102444</v>
      </c>
      <c r="C48" s="11">
        <v>149910.47604317899</v>
      </c>
      <c r="D48" s="12">
        <v>31473.892457872997</v>
      </c>
      <c r="E48" s="13">
        <v>29441.022251398994</v>
      </c>
      <c r="F48" s="13">
        <f t="shared" si="0"/>
        <v>234912.893854895</v>
      </c>
      <c r="G48" s="11">
        <v>0</v>
      </c>
      <c r="H48" s="13">
        <v>234912.89385489703</v>
      </c>
      <c r="I48" s="13">
        <v>2.066371962428093E-9</v>
      </c>
      <c r="J48" s="26">
        <v>0</v>
      </c>
      <c r="K48" s="12">
        <v>0</v>
      </c>
      <c r="L48" s="12">
        <v>0</v>
      </c>
      <c r="M48" s="11">
        <v>0</v>
      </c>
      <c r="N48" s="13">
        <f t="shared" si="1"/>
        <v>0</v>
      </c>
      <c r="O48" s="13">
        <v>0</v>
      </c>
      <c r="P48" s="13">
        <v>0</v>
      </c>
      <c r="Q48" s="11">
        <v>0</v>
      </c>
      <c r="R48" s="26"/>
      <c r="S48" s="27"/>
      <c r="T48" s="26"/>
      <c r="U48" s="28"/>
      <c r="V48" s="28"/>
      <c r="W48" s="28"/>
      <c r="X48" s="28"/>
      <c r="Y48" s="28"/>
    </row>
    <row r="49" spans="1:25" ht="16.5" thickBot="1">
      <c r="A49" s="25" t="s">
        <v>54</v>
      </c>
      <c r="B49" s="11">
        <v>787.41105523299996</v>
      </c>
      <c r="C49" s="11">
        <v>1409.0525716049999</v>
      </c>
      <c r="D49" s="12">
        <v>1035.7323545430002</v>
      </c>
      <c r="E49" s="13">
        <v>612.06233472600002</v>
      </c>
      <c r="F49" s="13">
        <f t="shared" si="0"/>
        <v>3844.2583161069997</v>
      </c>
      <c r="G49" s="11">
        <v>0</v>
      </c>
      <c r="H49" s="13">
        <v>3844.2583161049583</v>
      </c>
      <c r="I49" s="13">
        <v>-2.0418156054802239E-9</v>
      </c>
      <c r="J49" s="26">
        <v>0</v>
      </c>
      <c r="K49" s="12">
        <v>0</v>
      </c>
      <c r="L49" s="12">
        <v>0</v>
      </c>
      <c r="M49" s="11">
        <v>0</v>
      </c>
      <c r="N49" s="13">
        <f t="shared" si="1"/>
        <v>0</v>
      </c>
      <c r="O49" s="13">
        <v>0</v>
      </c>
      <c r="P49" s="13">
        <v>0</v>
      </c>
      <c r="Q49" s="11">
        <v>0</v>
      </c>
      <c r="R49" s="26"/>
      <c r="S49" s="27"/>
      <c r="T49" s="26"/>
      <c r="U49" s="28"/>
      <c r="V49" s="28"/>
      <c r="W49" s="28"/>
      <c r="X49" s="28"/>
      <c r="Y49" s="28"/>
    </row>
    <row r="50" spans="1:25" ht="16.5" thickBot="1">
      <c r="A50" s="25" t="s">
        <v>55</v>
      </c>
      <c r="B50" s="11">
        <v>2228.4325061520003</v>
      </c>
      <c r="C50" s="11">
        <v>2116.0794261870001</v>
      </c>
      <c r="D50" s="12">
        <v>992.64484099099991</v>
      </c>
      <c r="E50" s="13">
        <v>830.21496595000008</v>
      </c>
      <c r="F50" s="13">
        <f t="shared" si="0"/>
        <v>6167.3717392800008</v>
      </c>
      <c r="G50" s="11">
        <v>0</v>
      </c>
      <c r="H50" s="13">
        <v>6167.3717392730732</v>
      </c>
      <c r="I50" s="13">
        <v>-6.9276211434043944E-9</v>
      </c>
      <c r="J50" s="26">
        <v>0</v>
      </c>
      <c r="K50" s="12">
        <v>0</v>
      </c>
      <c r="L50" s="12">
        <v>0</v>
      </c>
      <c r="M50" s="11">
        <v>0</v>
      </c>
      <c r="N50" s="13">
        <f t="shared" si="1"/>
        <v>0</v>
      </c>
      <c r="O50" s="13">
        <v>0</v>
      </c>
      <c r="P50" s="13">
        <v>0</v>
      </c>
      <c r="Q50" s="11">
        <v>0</v>
      </c>
      <c r="R50" s="26"/>
      <c r="S50" s="27"/>
      <c r="T50" s="26"/>
      <c r="U50" s="28"/>
      <c r="V50" s="28"/>
      <c r="W50" s="28"/>
      <c r="X50" s="28"/>
      <c r="Y50" s="28"/>
    </row>
    <row r="51" spans="1:25" ht="16.5" thickBot="1">
      <c r="A51" s="25" t="s">
        <v>56</v>
      </c>
      <c r="B51" s="11">
        <v>1447.7650539009999</v>
      </c>
      <c r="C51" s="11">
        <v>2038.9042947600008</v>
      </c>
      <c r="D51" s="12">
        <v>954.46275112400008</v>
      </c>
      <c r="E51" s="13">
        <v>753.94851064500006</v>
      </c>
      <c r="F51" s="13">
        <f t="shared" si="0"/>
        <v>5195.0806104300009</v>
      </c>
      <c r="G51" s="11">
        <v>0</v>
      </c>
      <c r="H51" s="13">
        <v>5195.0806104286712</v>
      </c>
      <c r="I51" s="13">
        <v>-1.3296812539920211E-9</v>
      </c>
      <c r="J51" s="26">
        <v>0</v>
      </c>
      <c r="K51" s="12">
        <v>0</v>
      </c>
      <c r="L51" s="12">
        <v>0</v>
      </c>
      <c r="M51" s="11">
        <v>0</v>
      </c>
      <c r="N51" s="13">
        <f t="shared" si="1"/>
        <v>0</v>
      </c>
      <c r="O51" s="13">
        <v>0</v>
      </c>
      <c r="P51" s="13">
        <v>0</v>
      </c>
      <c r="Q51" s="11">
        <v>0</v>
      </c>
      <c r="R51" s="26"/>
      <c r="S51" s="27"/>
      <c r="T51" s="26"/>
      <c r="U51" s="28"/>
      <c r="V51" s="28"/>
      <c r="W51" s="28"/>
      <c r="X51" s="28"/>
      <c r="Y51" s="28"/>
    </row>
    <row r="52" spans="1:25" ht="16.5" thickBot="1">
      <c r="A52" s="25" t="s">
        <v>57</v>
      </c>
      <c r="B52" s="11">
        <v>4854.9749828240001</v>
      </c>
      <c r="C52" s="11">
        <v>4303.9261188410019</v>
      </c>
      <c r="D52" s="12">
        <v>1302.8258205760001</v>
      </c>
      <c r="E52" s="13">
        <v>1406.7579386090001</v>
      </c>
      <c r="F52" s="13">
        <f t="shared" si="0"/>
        <v>11868.484860850001</v>
      </c>
      <c r="G52" s="11">
        <v>0</v>
      </c>
      <c r="H52" s="13">
        <v>11868.484860848954</v>
      </c>
      <c r="I52" s="13">
        <v>-1.0495568858459592E-9</v>
      </c>
      <c r="J52" s="26">
        <v>0</v>
      </c>
      <c r="K52" s="12">
        <v>0</v>
      </c>
      <c r="L52" s="12">
        <v>12.9969368</v>
      </c>
      <c r="M52" s="11">
        <v>1.4902482159999999</v>
      </c>
      <c r="N52" s="13">
        <f t="shared" si="1"/>
        <v>14.487185016</v>
      </c>
      <c r="O52" s="13">
        <v>0</v>
      </c>
      <c r="P52" s="13">
        <v>14.4871850159325</v>
      </c>
      <c r="Q52" s="11">
        <v>-6.7499058786779637E-11</v>
      </c>
      <c r="R52" s="26"/>
      <c r="S52" s="27"/>
      <c r="T52" s="26"/>
      <c r="U52" s="28"/>
      <c r="V52" s="28"/>
      <c r="W52" s="28"/>
      <c r="X52" s="28"/>
      <c r="Y52" s="28"/>
    </row>
    <row r="53" spans="1:25" ht="16.5" thickBot="1">
      <c r="A53" s="25" t="s">
        <v>58</v>
      </c>
      <c r="B53" s="11">
        <v>357.826570151</v>
      </c>
      <c r="C53" s="11">
        <v>711.37147072999994</v>
      </c>
      <c r="D53" s="12">
        <v>286.45840445100004</v>
      </c>
      <c r="E53" s="13">
        <v>224.00218383099994</v>
      </c>
      <c r="F53" s="13">
        <f t="shared" si="0"/>
        <v>1579.6586291629999</v>
      </c>
      <c r="G53" s="11">
        <v>0</v>
      </c>
      <c r="H53" s="13">
        <v>1579.6586291672504</v>
      </c>
      <c r="I53" s="13">
        <v>4.2505234887357801E-9</v>
      </c>
      <c r="J53" s="26">
        <v>0</v>
      </c>
      <c r="K53" s="12">
        <v>0</v>
      </c>
      <c r="L53" s="12">
        <v>0</v>
      </c>
      <c r="M53" s="11">
        <v>0</v>
      </c>
      <c r="N53" s="13">
        <f t="shared" si="1"/>
        <v>0</v>
      </c>
      <c r="O53" s="13">
        <v>0</v>
      </c>
      <c r="P53" s="13">
        <v>0</v>
      </c>
      <c r="Q53" s="11">
        <v>0</v>
      </c>
      <c r="R53" s="26"/>
      <c r="S53" s="27"/>
      <c r="T53" s="26"/>
      <c r="U53" s="28"/>
      <c r="V53" s="28"/>
      <c r="W53" s="28"/>
      <c r="X53" s="28"/>
      <c r="Y53" s="28"/>
    </row>
    <row r="54" spans="1:25" ht="16.5" thickBot="1">
      <c r="A54" s="25" t="s">
        <v>59</v>
      </c>
      <c r="B54" s="11">
        <v>1500.1049641119998</v>
      </c>
      <c r="C54" s="11">
        <v>2259.14587467</v>
      </c>
      <c r="D54" s="12">
        <v>1026.8680140210001</v>
      </c>
      <c r="E54" s="13">
        <v>816.05910044899997</v>
      </c>
      <c r="F54" s="13">
        <f t="shared" si="0"/>
        <v>5602.1779532519995</v>
      </c>
      <c r="G54" s="11">
        <v>0</v>
      </c>
      <c r="H54" s="13">
        <v>5602.1779532521978</v>
      </c>
      <c r="I54" s="13">
        <v>1.9736035028472543E-10</v>
      </c>
      <c r="J54" s="26">
        <v>0</v>
      </c>
      <c r="K54" s="12">
        <v>0</v>
      </c>
      <c r="L54" s="12">
        <v>0</v>
      </c>
      <c r="M54" s="11">
        <v>0</v>
      </c>
      <c r="N54" s="13">
        <f t="shared" si="1"/>
        <v>0</v>
      </c>
      <c r="O54" s="13">
        <v>0</v>
      </c>
      <c r="P54" s="13">
        <v>0</v>
      </c>
      <c r="Q54" s="11">
        <v>0</v>
      </c>
      <c r="R54" s="26"/>
      <c r="S54" s="27"/>
      <c r="T54" s="26"/>
      <c r="U54" s="28"/>
      <c r="V54" s="28"/>
      <c r="W54" s="28"/>
      <c r="X54" s="28"/>
      <c r="Y54" s="28"/>
    </row>
    <row r="55" spans="1:25" ht="16.5" thickBot="1">
      <c r="A55" s="25" t="s">
        <v>60</v>
      </c>
      <c r="B55" s="11">
        <v>187.78061070499999</v>
      </c>
      <c r="C55" s="11">
        <v>1472.8748410320002</v>
      </c>
      <c r="D55" s="12">
        <v>377.87013483700002</v>
      </c>
      <c r="E55" s="13">
        <v>399.58624165500004</v>
      </c>
      <c r="F55" s="13">
        <f t="shared" si="0"/>
        <v>2438.1118282290004</v>
      </c>
      <c r="G55" s="11">
        <v>0</v>
      </c>
      <c r="H55" s="13">
        <v>2438.1118282289967</v>
      </c>
      <c r="I55" s="13">
        <v>-3.637978807091713E-12</v>
      </c>
      <c r="J55" s="26">
        <v>0</v>
      </c>
      <c r="K55" s="12">
        <v>0</v>
      </c>
      <c r="L55" s="12">
        <v>0</v>
      </c>
      <c r="M55" s="11">
        <v>0</v>
      </c>
      <c r="N55" s="13">
        <f t="shared" si="1"/>
        <v>0</v>
      </c>
      <c r="O55" s="13">
        <v>0</v>
      </c>
      <c r="P55" s="13">
        <v>0</v>
      </c>
      <c r="Q55" s="11">
        <v>0</v>
      </c>
      <c r="R55" s="26"/>
      <c r="S55" s="27"/>
      <c r="T55" s="26"/>
      <c r="U55" s="28"/>
      <c r="V55" s="28"/>
      <c r="W55" s="28"/>
      <c r="X55" s="28"/>
      <c r="Y55" s="28"/>
    </row>
    <row r="56" spans="1:25" ht="16.5" thickBot="1">
      <c r="A56" s="25" t="s">
        <v>61</v>
      </c>
      <c r="B56" s="11">
        <v>23.803785664000003</v>
      </c>
      <c r="C56" s="11">
        <v>400.90895095000002</v>
      </c>
      <c r="D56" s="12">
        <v>157.81658336499999</v>
      </c>
      <c r="E56" s="13">
        <v>97.980211304999997</v>
      </c>
      <c r="F56" s="13">
        <f t="shared" si="0"/>
        <v>680.5095312840001</v>
      </c>
      <c r="G56" s="11">
        <v>0</v>
      </c>
      <c r="H56" s="13">
        <v>680.50953128235301</v>
      </c>
      <c r="I56" s="13">
        <v>-1.6469812180730514E-9</v>
      </c>
      <c r="J56" s="26">
        <v>0</v>
      </c>
      <c r="K56" s="12">
        <v>0</v>
      </c>
      <c r="L56" s="12">
        <v>0</v>
      </c>
      <c r="M56" s="11">
        <v>0</v>
      </c>
      <c r="N56" s="13">
        <f t="shared" si="1"/>
        <v>0</v>
      </c>
      <c r="O56" s="13">
        <v>0</v>
      </c>
      <c r="P56" s="13">
        <v>0</v>
      </c>
      <c r="Q56" s="11">
        <v>0</v>
      </c>
      <c r="R56" s="26"/>
      <c r="S56" s="27"/>
      <c r="T56" s="26"/>
      <c r="U56" s="28"/>
      <c r="V56" s="28"/>
      <c r="W56" s="28"/>
      <c r="X56" s="28"/>
      <c r="Y56" s="28"/>
    </row>
    <row r="57" spans="1:25" ht="16.5" thickBot="1">
      <c r="A57" s="25" t="s">
        <v>62</v>
      </c>
      <c r="B57" s="11">
        <v>45.783924317999997</v>
      </c>
      <c r="C57" s="11">
        <v>1204.0646649120001</v>
      </c>
      <c r="D57" s="12">
        <v>244.213638742</v>
      </c>
      <c r="E57" s="13">
        <v>240.01564912500001</v>
      </c>
      <c r="F57" s="13">
        <f t="shared" si="0"/>
        <v>1734.0778770970001</v>
      </c>
      <c r="G57" s="11">
        <v>0</v>
      </c>
      <c r="H57" s="13">
        <v>1734.0778770953393</v>
      </c>
      <c r="I57" s="13">
        <v>-1.660737325437367E-9</v>
      </c>
      <c r="J57" s="26">
        <v>0</v>
      </c>
      <c r="K57" s="12">
        <v>0</v>
      </c>
      <c r="L57" s="12">
        <v>0</v>
      </c>
      <c r="M57" s="11">
        <v>0</v>
      </c>
      <c r="N57" s="13">
        <f t="shared" si="1"/>
        <v>0</v>
      </c>
      <c r="O57" s="13">
        <v>0</v>
      </c>
      <c r="P57" s="13">
        <v>0</v>
      </c>
      <c r="Q57" s="11">
        <v>0</v>
      </c>
      <c r="R57" s="26"/>
      <c r="S57" s="27"/>
      <c r="T57" s="26"/>
      <c r="U57" s="28"/>
      <c r="V57" s="28"/>
      <c r="W57" s="28"/>
      <c r="X57" s="28"/>
      <c r="Y57" s="28"/>
    </row>
    <row r="58" spans="1:25" ht="16.5" thickBot="1">
      <c r="A58" s="25" t="s">
        <v>63</v>
      </c>
      <c r="B58" s="11">
        <v>207.895265736</v>
      </c>
      <c r="C58" s="11">
        <v>2796.8151433050016</v>
      </c>
      <c r="D58" s="12">
        <v>699.09288841300008</v>
      </c>
      <c r="E58" s="13">
        <v>700.30300103699994</v>
      </c>
      <c r="F58" s="13">
        <f t="shared" si="0"/>
        <v>4404.1062984910022</v>
      </c>
      <c r="G58" s="11">
        <v>0</v>
      </c>
      <c r="H58" s="13">
        <v>4404.1062984875725</v>
      </c>
      <c r="I58" s="13">
        <v>-3.4287950256839395E-9</v>
      </c>
      <c r="J58" s="26">
        <v>0</v>
      </c>
      <c r="K58" s="12">
        <v>0</v>
      </c>
      <c r="L58" s="12">
        <v>0</v>
      </c>
      <c r="M58" s="11">
        <v>0</v>
      </c>
      <c r="N58" s="13">
        <f t="shared" si="1"/>
        <v>0</v>
      </c>
      <c r="O58" s="13">
        <v>0</v>
      </c>
      <c r="P58" s="13">
        <v>0</v>
      </c>
      <c r="Q58" s="11">
        <v>0</v>
      </c>
      <c r="R58" s="26"/>
      <c r="S58" s="27"/>
      <c r="T58" s="26"/>
      <c r="U58" s="28"/>
      <c r="V58" s="28"/>
      <c r="W58" s="28"/>
      <c r="X58" s="28"/>
      <c r="Y58" s="28"/>
    </row>
    <row r="59" spans="1:25" ht="16.5" thickBot="1">
      <c r="A59" s="25" t="s">
        <v>64</v>
      </c>
      <c r="B59" s="11">
        <v>379.14877306</v>
      </c>
      <c r="C59" s="11">
        <v>1935.1489714560003</v>
      </c>
      <c r="D59" s="12">
        <v>638.44593705299997</v>
      </c>
      <c r="E59" s="13">
        <v>463.78949097599997</v>
      </c>
      <c r="F59" s="13">
        <f t="shared" si="0"/>
        <v>3416.5331725450001</v>
      </c>
      <c r="G59" s="11">
        <v>0</v>
      </c>
      <c r="H59" s="13">
        <v>3416.533172546619</v>
      </c>
      <c r="I59" s="13">
        <v>1.6184458218049258E-9</v>
      </c>
      <c r="J59" s="26">
        <v>0</v>
      </c>
      <c r="K59" s="12">
        <v>0</v>
      </c>
      <c r="L59" s="12">
        <v>0</v>
      </c>
      <c r="M59" s="11">
        <v>0</v>
      </c>
      <c r="N59" s="13">
        <f t="shared" si="1"/>
        <v>0</v>
      </c>
      <c r="O59" s="13">
        <v>0</v>
      </c>
      <c r="P59" s="13">
        <v>0</v>
      </c>
      <c r="Q59" s="11">
        <v>0</v>
      </c>
      <c r="R59" s="26"/>
      <c r="S59" s="27"/>
      <c r="T59" s="26"/>
      <c r="U59" s="28"/>
      <c r="V59" s="28"/>
      <c r="W59" s="28"/>
      <c r="X59" s="28"/>
      <c r="Y59" s="28"/>
    </row>
    <row r="60" spans="1:25" ht="16.5" thickBot="1">
      <c r="A60" s="25" t="s">
        <v>65</v>
      </c>
      <c r="B60" s="11">
        <v>425.46372529999996</v>
      </c>
      <c r="C60" s="11">
        <v>1822.8954781870002</v>
      </c>
      <c r="D60" s="12">
        <v>381.05884097399996</v>
      </c>
      <c r="E60" s="13">
        <v>237.86564726600005</v>
      </c>
      <c r="F60" s="13">
        <f t="shared" si="0"/>
        <v>2867.2836917270001</v>
      </c>
      <c r="G60" s="11">
        <v>0</v>
      </c>
      <c r="H60" s="13">
        <v>2867.2836917274967</v>
      </c>
      <c r="I60" s="13">
        <v>4.9612935981713235E-10</v>
      </c>
      <c r="J60" s="26">
        <v>0</v>
      </c>
      <c r="K60" s="12">
        <v>0</v>
      </c>
      <c r="L60" s="12">
        <v>0</v>
      </c>
      <c r="M60" s="11">
        <v>0</v>
      </c>
      <c r="N60" s="13">
        <f t="shared" si="1"/>
        <v>0</v>
      </c>
      <c r="O60" s="13">
        <v>0</v>
      </c>
      <c r="P60" s="13">
        <v>0</v>
      </c>
      <c r="Q60" s="11">
        <v>0</v>
      </c>
      <c r="R60" s="26"/>
      <c r="S60" s="27"/>
      <c r="T60" s="26"/>
      <c r="U60" s="28"/>
      <c r="V60" s="28"/>
      <c r="W60" s="28"/>
      <c r="X60" s="28"/>
      <c r="Y60" s="28"/>
    </row>
    <row r="61" spans="1:25" ht="16.5" thickBot="1">
      <c r="A61" s="25" t="s">
        <v>66</v>
      </c>
      <c r="B61" s="11">
        <v>17.724827932</v>
      </c>
      <c r="C61" s="11">
        <v>574.62847520800017</v>
      </c>
      <c r="D61" s="12">
        <v>237.27270912799997</v>
      </c>
      <c r="E61" s="13">
        <v>165.26302906699999</v>
      </c>
      <c r="F61" s="13">
        <f t="shared" si="0"/>
        <v>994.88904133500023</v>
      </c>
      <c r="G61" s="11">
        <v>0</v>
      </c>
      <c r="H61" s="13">
        <v>994.88904133657149</v>
      </c>
      <c r="I61" s="13">
        <v>1.5713794709881768E-9</v>
      </c>
      <c r="J61" s="26">
        <v>0</v>
      </c>
      <c r="K61" s="12">
        <v>0</v>
      </c>
      <c r="L61" s="12">
        <v>0</v>
      </c>
      <c r="M61" s="11">
        <v>0</v>
      </c>
      <c r="N61" s="13">
        <f t="shared" si="1"/>
        <v>0</v>
      </c>
      <c r="O61" s="13">
        <v>0</v>
      </c>
      <c r="P61" s="13">
        <v>0</v>
      </c>
      <c r="Q61" s="11">
        <v>0</v>
      </c>
      <c r="R61" s="26"/>
      <c r="S61" s="27"/>
      <c r="T61" s="26"/>
      <c r="U61" s="28"/>
      <c r="V61" s="28"/>
      <c r="W61" s="28"/>
      <c r="X61" s="28"/>
      <c r="Y61" s="28"/>
    </row>
    <row r="62" spans="1:25" ht="16.5" thickBot="1">
      <c r="A62" s="25" t="s">
        <v>67</v>
      </c>
      <c r="B62" s="11">
        <v>372.01631137300001</v>
      </c>
      <c r="C62" s="11">
        <v>2126.1040205260001</v>
      </c>
      <c r="D62" s="12">
        <v>530.21270658399999</v>
      </c>
      <c r="E62" s="13">
        <v>499.64180176100001</v>
      </c>
      <c r="F62" s="13">
        <f t="shared" si="0"/>
        <v>3527.974840244</v>
      </c>
      <c r="G62" s="11">
        <v>0</v>
      </c>
      <c r="H62" s="13">
        <v>3527.974840246899</v>
      </c>
      <c r="I62" s="13">
        <v>2.8990143619012088E-9</v>
      </c>
      <c r="J62" s="26">
        <v>0</v>
      </c>
      <c r="K62" s="12">
        <v>0</v>
      </c>
      <c r="L62" s="12">
        <v>0</v>
      </c>
      <c r="M62" s="11">
        <v>0</v>
      </c>
      <c r="N62" s="13">
        <f t="shared" si="1"/>
        <v>0</v>
      </c>
      <c r="O62" s="13">
        <v>0</v>
      </c>
      <c r="P62" s="13">
        <v>0</v>
      </c>
      <c r="Q62" s="11">
        <v>0</v>
      </c>
      <c r="R62" s="26"/>
      <c r="S62" s="27"/>
      <c r="T62" s="26"/>
      <c r="U62" s="28"/>
      <c r="V62" s="28"/>
      <c r="W62" s="28"/>
      <c r="X62" s="28"/>
      <c r="Y62" s="28"/>
    </row>
    <row r="63" spans="1:25" ht="16.5" thickBot="1">
      <c r="A63" s="25" t="s">
        <v>68</v>
      </c>
      <c r="B63" s="11">
        <v>289.30109727699994</v>
      </c>
      <c r="C63" s="11">
        <v>2661.0620822819992</v>
      </c>
      <c r="D63" s="12">
        <v>625.54050451400008</v>
      </c>
      <c r="E63" s="13">
        <v>617.41805142399994</v>
      </c>
      <c r="F63" s="13">
        <f t="shared" si="0"/>
        <v>4193.3217354969993</v>
      </c>
      <c r="G63" s="11">
        <v>0</v>
      </c>
      <c r="H63" s="13">
        <v>4193.3217355005499</v>
      </c>
      <c r="I63" s="13">
        <v>3.5506673157215118E-9</v>
      </c>
      <c r="J63" s="26">
        <v>0</v>
      </c>
      <c r="K63" s="12">
        <v>0</v>
      </c>
      <c r="L63" s="12">
        <v>0</v>
      </c>
      <c r="M63" s="11">
        <v>0</v>
      </c>
      <c r="N63" s="13">
        <f t="shared" si="1"/>
        <v>0</v>
      </c>
      <c r="O63" s="13">
        <v>0</v>
      </c>
      <c r="P63" s="13">
        <v>0</v>
      </c>
      <c r="Q63" s="11">
        <v>0</v>
      </c>
      <c r="R63" s="26"/>
      <c r="S63" s="27"/>
      <c r="T63" s="26"/>
      <c r="U63" s="28"/>
      <c r="V63" s="28"/>
      <c r="W63" s="28"/>
      <c r="X63" s="28"/>
      <c r="Y63" s="28"/>
    </row>
    <row r="64" spans="1:25" ht="16.5" thickBot="1">
      <c r="A64" s="25" t="s">
        <v>69</v>
      </c>
      <c r="B64" s="11">
        <v>1269.8885611960002</v>
      </c>
      <c r="C64" s="11">
        <v>1645.9262692389996</v>
      </c>
      <c r="D64" s="12">
        <v>513.69060823699999</v>
      </c>
      <c r="E64" s="13">
        <v>444.63635929100002</v>
      </c>
      <c r="F64" s="13">
        <f t="shared" si="0"/>
        <v>3874.141797963</v>
      </c>
      <c r="G64" s="11">
        <v>0</v>
      </c>
      <c r="H64" s="13">
        <v>3874.1417979582934</v>
      </c>
      <c r="I64" s="13">
        <v>-4.7061803343240172E-9</v>
      </c>
      <c r="J64" s="26">
        <v>0</v>
      </c>
      <c r="K64" s="12">
        <v>0</v>
      </c>
      <c r="L64" s="12">
        <v>0</v>
      </c>
      <c r="M64" s="11">
        <v>0</v>
      </c>
      <c r="N64" s="13">
        <f t="shared" si="1"/>
        <v>0</v>
      </c>
      <c r="O64" s="13">
        <v>0</v>
      </c>
      <c r="P64" s="13">
        <v>0</v>
      </c>
      <c r="Q64" s="11">
        <v>0</v>
      </c>
      <c r="R64" s="26"/>
      <c r="S64" s="27"/>
      <c r="T64" s="26"/>
      <c r="U64" s="28"/>
      <c r="V64" s="28"/>
      <c r="W64" s="28"/>
      <c r="X64" s="28"/>
      <c r="Y64" s="28"/>
    </row>
    <row r="65" spans="1:25" ht="16.5" thickBot="1">
      <c r="A65" s="25" t="s">
        <v>70</v>
      </c>
      <c r="B65" s="11">
        <v>79.512855059000003</v>
      </c>
      <c r="C65" s="11">
        <v>902.93719234499997</v>
      </c>
      <c r="D65" s="12">
        <v>354.87291897300003</v>
      </c>
      <c r="E65" s="13">
        <v>228.298904585</v>
      </c>
      <c r="F65" s="13">
        <f t="shared" si="0"/>
        <v>1565.621870962</v>
      </c>
      <c r="G65" s="11">
        <v>0</v>
      </c>
      <c r="H65" s="13">
        <v>1565.6218709620432</v>
      </c>
      <c r="I65" s="13">
        <v>4.3200998334214091E-11</v>
      </c>
      <c r="J65" s="26">
        <v>0</v>
      </c>
      <c r="K65" s="12">
        <v>0</v>
      </c>
      <c r="L65" s="12">
        <v>0</v>
      </c>
      <c r="M65" s="11">
        <v>0</v>
      </c>
      <c r="N65" s="13">
        <f t="shared" si="1"/>
        <v>0</v>
      </c>
      <c r="O65" s="13">
        <v>0</v>
      </c>
      <c r="P65" s="13">
        <v>0</v>
      </c>
      <c r="Q65" s="11">
        <v>0</v>
      </c>
      <c r="R65" s="26"/>
      <c r="S65" s="27"/>
      <c r="T65" s="26"/>
      <c r="U65" s="28"/>
      <c r="V65" s="28"/>
      <c r="W65" s="28"/>
      <c r="X65" s="28"/>
      <c r="Y65" s="28"/>
    </row>
    <row r="66" spans="1:25" s="31" customFormat="1" ht="16.5" thickBot="1">
      <c r="A66" s="29" t="s">
        <v>71</v>
      </c>
      <c r="B66" s="30">
        <f>SUM(B11:B65)</f>
        <v>195512.87864156504</v>
      </c>
      <c r="C66" s="30">
        <f t="shared" ref="C66:Y66" si="2">SUM(C11:C65)</f>
        <v>317629.64365975902</v>
      </c>
      <c r="D66" s="30">
        <f t="shared" si="2"/>
        <v>122707.42143747395</v>
      </c>
      <c r="E66" s="30">
        <f t="shared" si="2"/>
        <v>102189.84892341698</v>
      </c>
      <c r="F66" s="30">
        <f t="shared" si="2"/>
        <v>738039.79266221495</v>
      </c>
      <c r="G66" s="30">
        <f t="shared" si="2"/>
        <v>-16700.972751571</v>
      </c>
      <c r="H66" s="30">
        <f t="shared" si="2"/>
        <v>721338.8199106399</v>
      </c>
      <c r="I66" s="30">
        <f t="shared" si="2"/>
        <v>-4.2660985855036415E-9</v>
      </c>
      <c r="J66" s="30">
        <f t="shared" si="2"/>
        <v>0</v>
      </c>
      <c r="K66" s="30">
        <f t="shared" si="2"/>
        <v>577.12508773699994</v>
      </c>
      <c r="L66" s="30">
        <f t="shared" si="2"/>
        <v>2696.0149673989999</v>
      </c>
      <c r="M66" s="30">
        <f t="shared" si="2"/>
        <v>6217.4149843339992</v>
      </c>
      <c r="N66" s="30">
        <f t="shared" si="2"/>
        <v>9490.5550394700003</v>
      </c>
      <c r="O66" s="30">
        <f t="shared" si="2"/>
        <v>-907.99190444999999</v>
      </c>
      <c r="P66" s="30">
        <f t="shared" si="2"/>
        <v>8582.5631350166423</v>
      </c>
      <c r="Q66" s="30">
        <f t="shared" si="2"/>
        <v>-3.3578617149032651E-9</v>
      </c>
      <c r="R66" s="30">
        <f t="shared" si="2"/>
        <v>0</v>
      </c>
      <c r="S66" s="30">
        <f t="shared" si="2"/>
        <v>2853.2</v>
      </c>
      <c r="T66" s="30">
        <f t="shared" si="2"/>
        <v>24.6</v>
      </c>
      <c r="U66" s="30">
        <f t="shared" si="2"/>
        <v>0</v>
      </c>
      <c r="V66" s="30">
        <f t="shared" si="2"/>
        <v>2877.7999999999997</v>
      </c>
      <c r="W66" s="30">
        <f t="shared" si="2"/>
        <v>0</v>
      </c>
      <c r="X66" s="30">
        <f t="shared" si="2"/>
        <v>2877.7999999999997</v>
      </c>
      <c r="Y66" s="30">
        <f t="shared" si="2"/>
        <v>0</v>
      </c>
    </row>
    <row r="67" spans="1:25" ht="23.25">
      <c r="N67" s="32"/>
    </row>
    <row r="68" spans="1:25" ht="23.25">
      <c r="N68" s="32"/>
    </row>
    <row r="69" spans="1:25" ht="23.25">
      <c r="N69" s="32"/>
    </row>
    <row r="70" spans="1:25" ht="23.25">
      <c r="N70" s="32"/>
    </row>
    <row r="71" spans="1:25" ht="23.25">
      <c r="N71" s="32"/>
    </row>
    <row r="72" spans="1:25" ht="23.25">
      <c r="N72" s="32"/>
    </row>
    <row r="73" spans="1:25" ht="23.25">
      <c r="N73" s="32"/>
    </row>
    <row r="74" spans="1:25" ht="23.25">
      <c r="N74" s="32"/>
    </row>
    <row r="75" spans="1:25" ht="23.25">
      <c r="N75" s="32"/>
    </row>
    <row r="76" spans="1:25" ht="15.75">
      <c r="F76" s="17"/>
    </row>
    <row r="77" spans="1:25" ht="12.75" thickBot="1"/>
    <row r="78" spans="1:25" ht="24.75" customHeight="1" thickBot="1">
      <c r="A78" s="23"/>
      <c r="B78" s="154" t="s">
        <v>76</v>
      </c>
      <c r="C78" s="155"/>
      <c r="D78" s="155"/>
      <c r="E78" s="155"/>
      <c r="F78" s="155"/>
      <c r="G78" s="155"/>
      <c r="H78" s="155"/>
      <c r="I78" s="156"/>
      <c r="J78" s="157" t="s">
        <v>77</v>
      </c>
      <c r="K78" s="157"/>
      <c r="L78" s="157"/>
      <c r="M78" s="157"/>
      <c r="N78" s="157"/>
      <c r="O78" s="157"/>
      <c r="P78" s="157"/>
      <c r="Q78" s="157"/>
      <c r="R78" s="151" t="s">
        <v>78</v>
      </c>
      <c r="S78" s="151"/>
      <c r="T78" s="151"/>
      <c r="U78" s="151"/>
      <c r="V78" s="151"/>
      <c r="W78" s="151"/>
      <c r="X78" s="151"/>
      <c r="Y78" s="151"/>
    </row>
    <row r="79" spans="1:25" ht="114" customHeight="1" thickBot="1">
      <c r="A79" s="24">
        <v>2019</v>
      </c>
      <c r="B79" s="9" t="s">
        <v>6</v>
      </c>
      <c r="C79" s="9" t="s">
        <v>7</v>
      </c>
      <c r="D79" s="9" t="s">
        <v>8</v>
      </c>
      <c r="E79" s="9" t="s">
        <v>9</v>
      </c>
      <c r="F79" s="9" t="s">
        <v>156</v>
      </c>
      <c r="G79" s="9" t="s">
        <v>11</v>
      </c>
      <c r="H79" s="9" t="s">
        <v>12</v>
      </c>
      <c r="I79" s="9" t="s">
        <v>13</v>
      </c>
      <c r="J79" s="9" t="s">
        <v>6</v>
      </c>
      <c r="K79" s="9" t="s">
        <v>7</v>
      </c>
      <c r="L79" s="9" t="s">
        <v>8</v>
      </c>
      <c r="M79" s="9" t="s">
        <v>79</v>
      </c>
      <c r="N79" s="9" t="s">
        <v>156</v>
      </c>
      <c r="O79" s="9" t="s">
        <v>11</v>
      </c>
      <c r="P79" s="9" t="s">
        <v>12</v>
      </c>
      <c r="Q79" s="9" t="s">
        <v>13</v>
      </c>
      <c r="R79" s="9" t="s">
        <v>6</v>
      </c>
      <c r="S79" s="9" t="s">
        <v>7</v>
      </c>
      <c r="T79" s="9" t="s">
        <v>8</v>
      </c>
      <c r="U79" s="9" t="s">
        <v>79</v>
      </c>
      <c r="V79" s="9" t="s">
        <v>156</v>
      </c>
      <c r="W79" s="9" t="s">
        <v>11</v>
      </c>
      <c r="X79" s="9" t="s">
        <v>12</v>
      </c>
      <c r="Y79" s="9" t="s">
        <v>13</v>
      </c>
    </row>
    <row r="80" spans="1:25" ht="16.5" thickBot="1">
      <c r="A80" s="25" t="s">
        <v>16</v>
      </c>
      <c r="B80" s="11">
        <v>1147.601241565</v>
      </c>
      <c r="C80" s="11">
        <v>3306.782919925</v>
      </c>
      <c r="D80" s="12">
        <v>1004.2849429579999</v>
      </c>
      <c r="E80" s="13">
        <v>1534.0423626319998</v>
      </c>
      <c r="F80" s="13">
        <f>+B80+C80+D80+E80</f>
        <v>6992.7114670800001</v>
      </c>
      <c r="G80" s="11">
        <v>-222.768631398</v>
      </c>
      <c r="H80" s="13">
        <v>6769.9428356829803</v>
      </c>
      <c r="I80" s="13">
        <v>9.8068267107009882E-10</v>
      </c>
      <c r="J80" s="11">
        <v>0</v>
      </c>
      <c r="K80" s="12">
        <v>0</v>
      </c>
      <c r="L80" s="12">
        <v>0</v>
      </c>
      <c r="M80" s="11">
        <v>0</v>
      </c>
      <c r="N80" s="13">
        <f>+J80+K80+L80+M80</f>
        <v>0</v>
      </c>
      <c r="O80" s="13">
        <v>0</v>
      </c>
      <c r="P80" s="13">
        <v>0</v>
      </c>
      <c r="Q80" s="11">
        <v>0</v>
      </c>
      <c r="R80" s="26"/>
      <c r="S80" s="27"/>
      <c r="T80" s="26"/>
      <c r="U80" s="28"/>
      <c r="V80" s="28"/>
      <c r="W80" s="28"/>
      <c r="X80" s="28"/>
      <c r="Y80" s="28"/>
    </row>
    <row r="81" spans="1:25" ht="16.5" thickBot="1">
      <c r="A81" s="25" t="s">
        <v>17</v>
      </c>
      <c r="B81" s="11">
        <v>3589.2568318849999</v>
      </c>
      <c r="C81" s="11">
        <v>2853.0847544759995</v>
      </c>
      <c r="D81" s="12">
        <v>2400.7639724260002</v>
      </c>
      <c r="E81" s="13">
        <v>1787.1089326830001</v>
      </c>
      <c r="F81" s="13">
        <f t="shared" ref="F81:F134" si="3">+B81+C81+D81+E81</f>
        <v>10630.21449147</v>
      </c>
      <c r="G81" s="11">
        <v>0</v>
      </c>
      <c r="H81" s="13">
        <v>10630.214491463448</v>
      </c>
      <c r="I81" s="13">
        <v>-6.5509229898452757E-9</v>
      </c>
      <c r="J81" s="11">
        <v>0</v>
      </c>
      <c r="K81" s="12">
        <v>0</v>
      </c>
      <c r="L81" s="12">
        <v>0</v>
      </c>
      <c r="M81" s="11">
        <v>0</v>
      </c>
      <c r="N81" s="13">
        <f t="shared" ref="N81:N134" si="4">+J81+K81+L81+M81</f>
        <v>0</v>
      </c>
      <c r="O81" s="13">
        <v>0</v>
      </c>
      <c r="P81" s="13">
        <v>0</v>
      </c>
      <c r="Q81" s="11">
        <v>0</v>
      </c>
      <c r="R81" s="26"/>
      <c r="S81" s="27"/>
      <c r="T81" s="26"/>
      <c r="U81" s="28"/>
      <c r="V81" s="28"/>
      <c r="W81" s="28"/>
      <c r="X81" s="28"/>
      <c r="Y81" s="28"/>
    </row>
    <row r="82" spans="1:25" ht="16.5" thickBot="1">
      <c r="A82" s="25" t="s">
        <v>18</v>
      </c>
      <c r="B82" s="11">
        <v>1299.5374385770001</v>
      </c>
      <c r="C82" s="11">
        <v>1086.7894962549999</v>
      </c>
      <c r="D82" s="12">
        <v>486.14579873600002</v>
      </c>
      <c r="E82" s="13">
        <v>402.10360160600004</v>
      </c>
      <c r="F82" s="13">
        <f t="shared" si="3"/>
        <v>3274.5763351740002</v>
      </c>
      <c r="G82" s="11">
        <v>-65.434078460999999</v>
      </c>
      <c r="H82" s="13">
        <v>3209.1422567128202</v>
      </c>
      <c r="I82" s="13">
        <v>-1.7974525690078736E-10</v>
      </c>
      <c r="J82" s="11">
        <v>0</v>
      </c>
      <c r="K82" s="12">
        <v>0</v>
      </c>
      <c r="L82" s="12">
        <v>0</v>
      </c>
      <c r="M82" s="11">
        <v>0</v>
      </c>
      <c r="N82" s="13">
        <f t="shared" si="4"/>
        <v>0</v>
      </c>
      <c r="O82" s="13">
        <v>0</v>
      </c>
      <c r="P82" s="13">
        <v>0</v>
      </c>
      <c r="Q82" s="11">
        <v>0</v>
      </c>
      <c r="R82" s="26"/>
      <c r="S82" s="27"/>
      <c r="T82" s="26"/>
      <c r="U82" s="28"/>
      <c r="V82" s="28"/>
      <c r="W82" s="28"/>
      <c r="X82" s="28"/>
      <c r="Y82" s="28"/>
    </row>
    <row r="83" spans="1:25" ht="16.5" thickBot="1">
      <c r="A83" s="25" t="s">
        <v>19</v>
      </c>
      <c r="B83" s="11">
        <v>1958.950337256</v>
      </c>
      <c r="C83" s="11">
        <v>1829.1429571550004</v>
      </c>
      <c r="D83" s="12">
        <v>878.0081016920002</v>
      </c>
      <c r="E83" s="13">
        <v>1917.238236482</v>
      </c>
      <c r="F83" s="13">
        <f t="shared" si="3"/>
        <v>6583.3396325850008</v>
      </c>
      <c r="G83" s="11">
        <v>-649.59307279799998</v>
      </c>
      <c r="H83" s="13">
        <v>5933.7465597864439</v>
      </c>
      <c r="I83" s="13">
        <v>-5.5693089962005613E-10</v>
      </c>
      <c r="J83" s="11">
        <v>0</v>
      </c>
      <c r="K83" s="12">
        <v>70.774128727999994</v>
      </c>
      <c r="L83" s="12">
        <v>547.9257384</v>
      </c>
      <c r="M83" s="11">
        <v>1061.2538855110001</v>
      </c>
      <c r="N83" s="13">
        <f t="shared" si="4"/>
        <v>1679.9537526390002</v>
      </c>
      <c r="O83" s="13">
        <v>-41.757579391999997</v>
      </c>
      <c r="P83" s="13">
        <v>1638.1961732460663</v>
      </c>
      <c r="Q83" s="11">
        <v>-9.3388371169567111E-10</v>
      </c>
      <c r="R83" s="26"/>
      <c r="S83" s="27"/>
      <c r="T83" s="26"/>
      <c r="U83" s="28"/>
      <c r="V83" s="28"/>
      <c r="W83" s="28"/>
      <c r="X83" s="28"/>
      <c r="Y83" s="28"/>
    </row>
    <row r="84" spans="1:25" ht="16.5" thickBot="1">
      <c r="A84" s="25" t="s">
        <v>20</v>
      </c>
      <c r="B84" s="11">
        <v>2307.2566061719999</v>
      </c>
      <c r="C84" s="11">
        <v>1802.0448418019998</v>
      </c>
      <c r="D84" s="12">
        <v>1391.372107698</v>
      </c>
      <c r="E84" s="13">
        <v>844.11436709200007</v>
      </c>
      <c r="F84" s="13">
        <f t="shared" si="3"/>
        <v>6344.7879227639996</v>
      </c>
      <c r="G84" s="11">
        <v>-218.30386547099999</v>
      </c>
      <c r="H84" s="13">
        <v>6126.4840572932453</v>
      </c>
      <c r="I84" s="13">
        <v>2.4493783712387086E-10</v>
      </c>
      <c r="J84" s="11">
        <v>0</v>
      </c>
      <c r="K84" s="12">
        <v>0</v>
      </c>
      <c r="L84" s="12">
        <v>0</v>
      </c>
      <c r="M84" s="11">
        <v>0</v>
      </c>
      <c r="N84" s="13">
        <f t="shared" si="4"/>
        <v>0</v>
      </c>
      <c r="O84" s="13">
        <v>0</v>
      </c>
      <c r="P84" s="13">
        <v>0</v>
      </c>
      <c r="Q84" s="11">
        <v>0</v>
      </c>
      <c r="R84" s="26"/>
      <c r="S84" s="27"/>
      <c r="T84" s="26"/>
      <c r="U84" s="28"/>
      <c r="V84" s="28"/>
      <c r="W84" s="28"/>
      <c r="X84" s="28"/>
      <c r="Y84" s="28"/>
    </row>
    <row r="85" spans="1:25" ht="16.5" thickBot="1">
      <c r="A85" s="25" t="s">
        <v>21</v>
      </c>
      <c r="B85" s="11">
        <v>3959.5374657010002</v>
      </c>
      <c r="C85" s="11">
        <v>4137.7898953460008</v>
      </c>
      <c r="D85" s="12">
        <v>1438.9019140380001</v>
      </c>
      <c r="E85" s="13">
        <v>1456.0587821950003</v>
      </c>
      <c r="F85" s="13">
        <f t="shared" si="3"/>
        <v>10992.288057280002</v>
      </c>
      <c r="G85" s="11">
        <v>-2685.9622533490001</v>
      </c>
      <c r="H85" s="13">
        <v>8306.3258039332213</v>
      </c>
      <c r="I85" s="13">
        <v>2.2193416953086853E-9</v>
      </c>
      <c r="J85" s="11">
        <v>0</v>
      </c>
      <c r="K85" s="12">
        <v>0</v>
      </c>
      <c r="L85" s="12">
        <v>0</v>
      </c>
      <c r="M85" s="11">
        <v>0</v>
      </c>
      <c r="N85" s="13">
        <f t="shared" si="4"/>
        <v>0</v>
      </c>
      <c r="O85" s="13">
        <v>0</v>
      </c>
      <c r="P85" s="13">
        <v>0</v>
      </c>
      <c r="Q85" s="11">
        <v>0</v>
      </c>
      <c r="R85" s="26"/>
      <c r="S85" s="27"/>
      <c r="T85" s="26"/>
      <c r="U85" s="28"/>
      <c r="V85" s="28"/>
      <c r="W85" s="28"/>
      <c r="X85" s="28"/>
      <c r="Y85" s="28"/>
    </row>
    <row r="86" spans="1:25" ht="16.5" thickBot="1">
      <c r="A86" s="25" t="s">
        <v>22</v>
      </c>
      <c r="B86" s="11">
        <v>2717.6654447730002</v>
      </c>
      <c r="C86" s="11">
        <v>3688.6545023960007</v>
      </c>
      <c r="D86" s="12">
        <v>2060.7707351939998</v>
      </c>
      <c r="E86" s="13">
        <v>1665.824063888</v>
      </c>
      <c r="F86" s="13">
        <f t="shared" si="3"/>
        <v>10132.914746250999</v>
      </c>
      <c r="G86" s="11">
        <v>0</v>
      </c>
      <c r="H86" s="13">
        <v>10132.914746252147</v>
      </c>
      <c r="I86" s="13">
        <v>1.1473894119262695E-9</v>
      </c>
      <c r="J86" s="11">
        <v>0</v>
      </c>
      <c r="K86" s="12">
        <v>0</v>
      </c>
      <c r="L86" s="12">
        <v>0</v>
      </c>
      <c r="M86" s="11">
        <v>0</v>
      </c>
      <c r="N86" s="13">
        <f t="shared" si="4"/>
        <v>0</v>
      </c>
      <c r="O86" s="13">
        <v>0</v>
      </c>
      <c r="P86" s="13">
        <v>0</v>
      </c>
      <c r="Q86" s="11">
        <v>0</v>
      </c>
      <c r="R86" s="26"/>
      <c r="S86" s="27"/>
      <c r="T86" s="26"/>
      <c r="U86" s="28"/>
      <c r="V86" s="28"/>
      <c r="W86" s="28"/>
      <c r="X86" s="28"/>
      <c r="Y86" s="28"/>
    </row>
    <row r="87" spans="1:25" ht="16.5" thickBot="1">
      <c r="A87" s="25" t="s">
        <v>23</v>
      </c>
      <c r="B87" s="11">
        <v>2105.9445023299995</v>
      </c>
      <c r="C87" s="11">
        <v>2639.3881990160003</v>
      </c>
      <c r="D87" s="12">
        <v>1792.2494311609998</v>
      </c>
      <c r="E87" s="13">
        <v>1896.183576936</v>
      </c>
      <c r="F87" s="13">
        <f t="shared" si="3"/>
        <v>8433.7657094429997</v>
      </c>
      <c r="G87" s="11">
        <v>0</v>
      </c>
      <c r="H87" s="13">
        <v>8433.765709441639</v>
      </c>
      <c r="I87" s="13">
        <v>-1.3597309589385986E-9</v>
      </c>
      <c r="J87" s="11">
        <v>0</v>
      </c>
      <c r="K87" s="12">
        <v>0</v>
      </c>
      <c r="L87" s="12">
        <v>0</v>
      </c>
      <c r="M87" s="11">
        <v>0</v>
      </c>
      <c r="N87" s="13">
        <f t="shared" si="4"/>
        <v>0</v>
      </c>
      <c r="O87" s="13">
        <v>0</v>
      </c>
      <c r="P87" s="13">
        <v>0</v>
      </c>
      <c r="Q87" s="11">
        <v>0</v>
      </c>
      <c r="R87" s="26"/>
      <c r="S87" s="27"/>
      <c r="T87" s="26"/>
      <c r="U87" s="28"/>
      <c r="V87" s="28"/>
      <c r="W87" s="28"/>
      <c r="X87" s="28"/>
      <c r="Y87" s="28"/>
    </row>
    <row r="88" spans="1:25" ht="16.5" thickBot="1">
      <c r="A88" s="25" t="s">
        <v>24</v>
      </c>
      <c r="B88" s="11">
        <v>1504.560486457</v>
      </c>
      <c r="C88" s="11">
        <v>1257.1715988939998</v>
      </c>
      <c r="D88" s="12">
        <v>990.74397987300006</v>
      </c>
      <c r="E88" s="13">
        <v>578.56083159000002</v>
      </c>
      <c r="F88" s="13">
        <f t="shared" si="3"/>
        <v>4331.0368968140001</v>
      </c>
      <c r="G88" s="11">
        <v>0</v>
      </c>
      <c r="H88" s="13">
        <v>4331.0368968158355</v>
      </c>
      <c r="I88" s="13">
        <v>1.8356367945671082E-9</v>
      </c>
      <c r="J88" s="11">
        <v>0</v>
      </c>
      <c r="K88" s="12">
        <v>0</v>
      </c>
      <c r="L88" s="12">
        <v>0</v>
      </c>
      <c r="M88" s="11">
        <v>0</v>
      </c>
      <c r="N88" s="13">
        <f t="shared" si="4"/>
        <v>0</v>
      </c>
      <c r="O88" s="13">
        <v>0</v>
      </c>
      <c r="P88" s="13">
        <v>0</v>
      </c>
      <c r="Q88" s="11">
        <v>0</v>
      </c>
      <c r="R88" s="26"/>
      <c r="S88" s="27"/>
      <c r="T88" s="26"/>
      <c r="U88" s="28"/>
      <c r="V88" s="28"/>
      <c r="W88" s="28"/>
      <c r="X88" s="28"/>
      <c r="Y88" s="28"/>
    </row>
    <row r="89" spans="1:25" ht="16.5" thickBot="1">
      <c r="A89" s="25" t="s">
        <v>25</v>
      </c>
      <c r="B89" s="11">
        <v>2875.662735546</v>
      </c>
      <c r="C89" s="11">
        <v>1099.1837587119996</v>
      </c>
      <c r="D89" s="12">
        <v>454.13016159999995</v>
      </c>
      <c r="E89" s="13">
        <v>673.30803672399986</v>
      </c>
      <c r="F89" s="13">
        <f t="shared" si="3"/>
        <v>5102.2846925819995</v>
      </c>
      <c r="G89" s="11">
        <v>-350.513194527</v>
      </c>
      <c r="H89" s="13">
        <v>4751.7714980560813</v>
      </c>
      <c r="I89" s="13">
        <v>1.0812655091285706E-9</v>
      </c>
      <c r="J89" s="11">
        <v>0</v>
      </c>
      <c r="K89" s="12">
        <v>0</v>
      </c>
      <c r="L89" s="12">
        <v>0</v>
      </c>
      <c r="M89" s="11">
        <v>0</v>
      </c>
      <c r="N89" s="13">
        <f t="shared" si="4"/>
        <v>0</v>
      </c>
      <c r="O89" s="13">
        <v>0</v>
      </c>
      <c r="P89" s="13">
        <v>0</v>
      </c>
      <c r="Q89" s="11">
        <v>0</v>
      </c>
      <c r="R89" s="26"/>
      <c r="S89" s="27"/>
      <c r="T89" s="26"/>
      <c r="U89" s="28"/>
      <c r="V89" s="28"/>
      <c r="W89" s="28"/>
      <c r="X89" s="28"/>
      <c r="Y89" s="28"/>
    </row>
    <row r="90" spans="1:25" ht="16.5" thickBot="1">
      <c r="A90" s="25" t="s">
        <v>26</v>
      </c>
      <c r="B90" s="11">
        <v>2943.9732921569998</v>
      </c>
      <c r="C90" s="11">
        <v>3804.0175542460001</v>
      </c>
      <c r="D90" s="12">
        <v>2901.0974480479999</v>
      </c>
      <c r="E90" s="13">
        <v>1519.183132983</v>
      </c>
      <c r="F90" s="13">
        <f t="shared" si="3"/>
        <v>11168.271427434</v>
      </c>
      <c r="G90" s="11">
        <v>0</v>
      </c>
      <c r="H90" s="13">
        <v>11168.271427434041</v>
      </c>
      <c r="I90" s="13">
        <v>4.0978193283081052E-11</v>
      </c>
      <c r="J90" s="11">
        <v>0</v>
      </c>
      <c r="K90" s="12">
        <v>0</v>
      </c>
      <c r="L90" s="12">
        <v>0</v>
      </c>
      <c r="M90" s="11">
        <v>0</v>
      </c>
      <c r="N90" s="13">
        <f t="shared" si="4"/>
        <v>0</v>
      </c>
      <c r="O90" s="13">
        <v>0</v>
      </c>
      <c r="P90" s="13">
        <v>0</v>
      </c>
      <c r="Q90" s="11">
        <v>0</v>
      </c>
      <c r="R90" s="26"/>
      <c r="S90" s="27"/>
      <c r="T90" s="26"/>
      <c r="U90" s="28"/>
      <c r="V90" s="28"/>
      <c r="W90" s="28"/>
      <c r="X90" s="28"/>
      <c r="Y90" s="28"/>
    </row>
    <row r="91" spans="1:25" ht="16.5" thickBot="1">
      <c r="A91" s="25" t="s">
        <v>27</v>
      </c>
      <c r="B91" s="11">
        <v>3653.8050519129997</v>
      </c>
      <c r="C91" s="11">
        <v>6238.0701670229973</v>
      </c>
      <c r="D91" s="12">
        <v>3988.8525690060001</v>
      </c>
      <c r="E91" s="13">
        <v>1896.4136983610001</v>
      </c>
      <c r="F91" s="13">
        <f t="shared" si="3"/>
        <v>15777.141486302997</v>
      </c>
      <c r="G91" s="11">
        <v>-608.88443060299994</v>
      </c>
      <c r="H91" s="13">
        <v>15168.257055700995</v>
      </c>
      <c r="I91" s="13">
        <v>9.9837779998779303E-10</v>
      </c>
      <c r="J91" s="11">
        <v>0</v>
      </c>
      <c r="K91" s="12">
        <v>0</v>
      </c>
      <c r="L91" s="12">
        <v>0</v>
      </c>
      <c r="M91" s="11">
        <v>0</v>
      </c>
      <c r="N91" s="13">
        <f t="shared" si="4"/>
        <v>0</v>
      </c>
      <c r="O91" s="13">
        <v>0</v>
      </c>
      <c r="P91" s="13">
        <v>0</v>
      </c>
      <c r="Q91" s="11">
        <v>0</v>
      </c>
      <c r="R91" s="26"/>
      <c r="S91" s="27"/>
      <c r="T91" s="26"/>
      <c r="U91" s="28"/>
      <c r="V91" s="28"/>
      <c r="W91" s="28"/>
      <c r="X91" s="28"/>
      <c r="Y91" s="28"/>
    </row>
    <row r="92" spans="1:25" ht="16.5" thickBot="1">
      <c r="A92" s="25" t="s">
        <v>28</v>
      </c>
      <c r="B92" s="11">
        <v>8367.7484696539996</v>
      </c>
      <c r="C92" s="11">
        <v>11938.252549878998</v>
      </c>
      <c r="D92" s="12">
        <v>8641.8240807910006</v>
      </c>
      <c r="E92" s="13">
        <v>3960.7571992800003</v>
      </c>
      <c r="F92" s="13">
        <f t="shared" si="3"/>
        <v>32908.582299603993</v>
      </c>
      <c r="G92" s="11">
        <v>-3368.6743301360002</v>
      </c>
      <c r="H92" s="13">
        <v>29539.907969470187</v>
      </c>
      <c r="I92" s="13">
        <v>2.1904706954956053E-9</v>
      </c>
      <c r="J92" s="11">
        <v>0</v>
      </c>
      <c r="K92" s="12">
        <v>0</v>
      </c>
      <c r="L92" s="12">
        <v>0</v>
      </c>
      <c r="M92" s="11">
        <v>0</v>
      </c>
      <c r="N92" s="13">
        <f t="shared" si="4"/>
        <v>0</v>
      </c>
      <c r="O92" s="13">
        <v>0</v>
      </c>
      <c r="P92" s="13">
        <v>0</v>
      </c>
      <c r="Q92" s="11">
        <v>0</v>
      </c>
      <c r="R92" s="26"/>
      <c r="S92" s="27"/>
      <c r="T92" s="26"/>
      <c r="U92" s="28"/>
      <c r="V92" s="28"/>
      <c r="W92" s="28"/>
      <c r="X92" s="28"/>
      <c r="Y92" s="28"/>
    </row>
    <row r="93" spans="1:25" ht="16.5" thickBot="1">
      <c r="A93" s="25" t="s">
        <v>29</v>
      </c>
      <c r="B93" s="11">
        <v>4081.6398271740004</v>
      </c>
      <c r="C93" s="11">
        <v>9539.0266533459999</v>
      </c>
      <c r="D93" s="12">
        <v>7892.9058464189993</v>
      </c>
      <c r="E93" s="13">
        <v>4021.8402742229996</v>
      </c>
      <c r="F93" s="13">
        <f t="shared" si="3"/>
        <v>25535.412601161999</v>
      </c>
      <c r="G93" s="11">
        <v>-2520.9272977689998</v>
      </c>
      <c r="H93" s="13">
        <v>23014.485303393547</v>
      </c>
      <c r="I93" s="13">
        <v>5.4389238357543942E-10</v>
      </c>
      <c r="J93" s="11">
        <v>0</v>
      </c>
      <c r="K93" s="12">
        <v>0</v>
      </c>
      <c r="L93" s="12">
        <v>0</v>
      </c>
      <c r="M93" s="11">
        <v>0</v>
      </c>
      <c r="N93" s="13">
        <f t="shared" si="4"/>
        <v>0</v>
      </c>
      <c r="O93" s="13">
        <v>0</v>
      </c>
      <c r="P93" s="13">
        <v>0</v>
      </c>
      <c r="Q93" s="11">
        <v>0</v>
      </c>
      <c r="R93" s="26"/>
      <c r="S93" s="27"/>
      <c r="T93" s="26"/>
      <c r="U93" s="28"/>
      <c r="V93" s="28"/>
      <c r="W93" s="28"/>
      <c r="X93" s="28"/>
      <c r="Y93" s="28"/>
    </row>
    <row r="94" spans="1:25" ht="16.5" thickBot="1">
      <c r="A94" s="25" t="s">
        <v>30</v>
      </c>
      <c r="B94" s="11">
        <v>5616.134633269</v>
      </c>
      <c r="C94" s="11">
        <v>10118.739709275003</v>
      </c>
      <c r="D94" s="12">
        <v>4696.2614252460007</v>
      </c>
      <c r="E94" s="13">
        <v>2959.7967481969999</v>
      </c>
      <c r="F94" s="13">
        <f t="shared" si="3"/>
        <v>23390.932515987006</v>
      </c>
      <c r="G94" s="11">
        <v>-4635.4018919360005</v>
      </c>
      <c r="H94" s="13">
        <v>18755.530624052062</v>
      </c>
      <c r="I94" s="13">
        <v>1.0579824447631835E-9</v>
      </c>
      <c r="J94" s="11">
        <v>0</v>
      </c>
      <c r="K94" s="12">
        <v>348.65186140899999</v>
      </c>
      <c r="L94" s="12">
        <v>2394.5545347380003</v>
      </c>
      <c r="M94" s="11">
        <v>4224.654722837</v>
      </c>
      <c r="N94" s="13">
        <f t="shared" si="4"/>
        <v>6967.8611189840003</v>
      </c>
      <c r="O94" s="13">
        <v>-1224.9272972269998</v>
      </c>
      <c r="P94" s="13">
        <v>5742.9338217557633</v>
      </c>
      <c r="Q94" s="11">
        <v>-1.2377277016639709E-9</v>
      </c>
      <c r="R94" s="26">
        <v>0</v>
      </c>
      <c r="S94" s="27">
        <v>2547.9</v>
      </c>
      <c r="T94" s="26">
        <v>23.3</v>
      </c>
      <c r="U94" s="28">
        <v>0</v>
      </c>
      <c r="V94" s="28">
        <f>+S94+T94</f>
        <v>2571.2000000000003</v>
      </c>
      <c r="W94" s="28">
        <v>0</v>
      </c>
      <c r="X94" s="28">
        <f>+V94</f>
        <v>2571.2000000000003</v>
      </c>
      <c r="Y94" s="28">
        <f>+V94-X94</f>
        <v>0</v>
      </c>
    </row>
    <row r="95" spans="1:25" ht="16.5" thickBot="1">
      <c r="A95" s="25" t="s">
        <v>31</v>
      </c>
      <c r="B95" s="11">
        <v>2838.9912181130003</v>
      </c>
      <c r="C95" s="11">
        <v>5981.6206514240012</v>
      </c>
      <c r="D95" s="12">
        <v>3963.9013379580001</v>
      </c>
      <c r="E95" s="13">
        <v>1855.6692341410001</v>
      </c>
      <c r="F95" s="13">
        <f t="shared" si="3"/>
        <v>14640.182441636001</v>
      </c>
      <c r="G95" s="11">
        <v>-25.321298935999998</v>
      </c>
      <c r="H95" s="13">
        <v>14614.861142702035</v>
      </c>
      <c r="I95" s="13">
        <v>2.0340085029602052E-9</v>
      </c>
      <c r="J95" s="11">
        <v>0</v>
      </c>
      <c r="K95" s="12">
        <v>0</v>
      </c>
      <c r="L95" s="12">
        <v>0</v>
      </c>
      <c r="M95" s="11">
        <v>0</v>
      </c>
      <c r="N95" s="13">
        <f t="shared" si="4"/>
        <v>0</v>
      </c>
      <c r="O95" s="13">
        <v>0</v>
      </c>
      <c r="P95" s="13">
        <v>0</v>
      </c>
      <c r="Q95" s="11">
        <v>0</v>
      </c>
      <c r="R95" s="26"/>
      <c r="S95" s="27"/>
      <c r="T95" s="26"/>
      <c r="U95" s="28"/>
      <c r="V95" s="28"/>
      <c r="W95" s="28"/>
      <c r="X95" s="28"/>
      <c r="Y95" s="28"/>
    </row>
    <row r="96" spans="1:25" ht="16.5" thickBot="1">
      <c r="A96" s="25" t="s">
        <v>32</v>
      </c>
      <c r="B96" s="11">
        <v>2023.072747148</v>
      </c>
      <c r="C96" s="11">
        <v>1609.6561403150001</v>
      </c>
      <c r="D96" s="12">
        <v>1041.9939870630001</v>
      </c>
      <c r="E96" s="13">
        <v>1920.3827502669997</v>
      </c>
      <c r="F96" s="13">
        <f t="shared" si="3"/>
        <v>6595.1056247929992</v>
      </c>
      <c r="G96" s="11">
        <v>0</v>
      </c>
      <c r="H96" s="13">
        <v>6595.1056247907281</v>
      </c>
      <c r="I96" s="13">
        <v>-2.2714957594871522E-9</v>
      </c>
      <c r="J96" s="11">
        <v>0</v>
      </c>
      <c r="K96" s="12">
        <v>0</v>
      </c>
      <c r="L96" s="12">
        <v>0</v>
      </c>
      <c r="M96" s="11">
        <v>0</v>
      </c>
      <c r="N96" s="13">
        <f t="shared" si="4"/>
        <v>0</v>
      </c>
      <c r="O96" s="13">
        <v>0</v>
      </c>
      <c r="P96" s="13">
        <v>0</v>
      </c>
      <c r="Q96" s="11">
        <v>0</v>
      </c>
      <c r="R96" s="26"/>
      <c r="S96" s="27"/>
      <c r="T96" s="26"/>
      <c r="U96" s="28"/>
      <c r="V96" s="28"/>
      <c r="W96" s="28"/>
      <c r="X96" s="28"/>
      <c r="Y96" s="28"/>
    </row>
    <row r="97" spans="1:25" ht="16.5" thickBot="1">
      <c r="A97" s="25" t="s">
        <v>33</v>
      </c>
      <c r="B97" s="11">
        <v>2189.3574187659997</v>
      </c>
      <c r="C97" s="11">
        <v>2002.3664664400001</v>
      </c>
      <c r="D97" s="12">
        <v>1222.243082251</v>
      </c>
      <c r="E97" s="13">
        <v>1039.1967825659999</v>
      </c>
      <c r="F97" s="13">
        <f t="shared" si="3"/>
        <v>6453.163750022999</v>
      </c>
      <c r="G97" s="11">
        <v>-135.228584146</v>
      </c>
      <c r="H97" s="13">
        <v>6317.9351658802088</v>
      </c>
      <c r="I97" s="13">
        <v>3.2093375921249391E-9</v>
      </c>
      <c r="J97" s="11">
        <v>0</v>
      </c>
      <c r="K97" s="12">
        <v>0</v>
      </c>
      <c r="L97" s="12">
        <v>0</v>
      </c>
      <c r="M97" s="11">
        <v>0</v>
      </c>
      <c r="N97" s="13">
        <f t="shared" si="4"/>
        <v>0</v>
      </c>
      <c r="O97" s="13">
        <v>0</v>
      </c>
      <c r="P97" s="13">
        <v>0</v>
      </c>
      <c r="Q97" s="11">
        <v>0</v>
      </c>
      <c r="R97" s="26"/>
      <c r="S97" s="27"/>
      <c r="T97" s="26"/>
      <c r="U97" s="28"/>
      <c r="V97" s="28"/>
      <c r="W97" s="28"/>
      <c r="X97" s="28"/>
      <c r="Y97" s="28"/>
    </row>
    <row r="98" spans="1:25" ht="16.5" thickBot="1">
      <c r="A98" s="25" t="s">
        <v>34</v>
      </c>
      <c r="B98" s="11">
        <v>3526.2615650930002</v>
      </c>
      <c r="C98" s="11">
        <v>2541.5619142559995</v>
      </c>
      <c r="D98" s="12">
        <v>1086.1580375819999</v>
      </c>
      <c r="E98" s="13">
        <v>983.68382495000003</v>
      </c>
      <c r="F98" s="13">
        <f t="shared" si="3"/>
        <v>8137.6653418809983</v>
      </c>
      <c r="G98" s="11">
        <v>0</v>
      </c>
      <c r="H98" s="13">
        <v>8137.6653418793621</v>
      </c>
      <c r="I98" s="13">
        <v>-1.6372650861740112E-9</v>
      </c>
      <c r="J98" s="11">
        <v>0</v>
      </c>
      <c r="K98" s="12">
        <v>0</v>
      </c>
      <c r="L98" s="12">
        <v>0</v>
      </c>
      <c r="M98" s="11">
        <v>0</v>
      </c>
      <c r="N98" s="13">
        <f t="shared" si="4"/>
        <v>0</v>
      </c>
      <c r="O98" s="13">
        <v>0</v>
      </c>
      <c r="P98" s="13">
        <v>0</v>
      </c>
      <c r="Q98" s="11">
        <v>0</v>
      </c>
      <c r="R98" s="26"/>
      <c r="S98" s="27"/>
      <c r="T98" s="26"/>
      <c r="U98" s="28"/>
      <c r="V98" s="28"/>
      <c r="W98" s="28"/>
      <c r="X98" s="28"/>
      <c r="Y98" s="28"/>
    </row>
    <row r="99" spans="1:25" ht="16.5" thickBot="1">
      <c r="A99" s="25" t="s">
        <v>35</v>
      </c>
      <c r="B99" s="11">
        <v>8694.6786652530009</v>
      </c>
      <c r="C99" s="11">
        <v>5003.8504068730017</v>
      </c>
      <c r="D99" s="12">
        <v>3660.7365194149997</v>
      </c>
      <c r="E99" s="13">
        <v>2934.0529669649995</v>
      </c>
      <c r="F99" s="13">
        <f t="shared" si="3"/>
        <v>20293.318558506002</v>
      </c>
      <c r="G99" s="11">
        <v>0</v>
      </c>
      <c r="H99" s="13">
        <v>20293.318558503244</v>
      </c>
      <c r="I99" s="13">
        <v>-2.7567148208618164E-9</v>
      </c>
      <c r="J99" s="11">
        <v>0</v>
      </c>
      <c r="K99" s="12">
        <v>12.503935065</v>
      </c>
      <c r="L99" s="12">
        <v>44.657909088000004</v>
      </c>
      <c r="M99" s="11">
        <v>67.129807608999997</v>
      </c>
      <c r="N99" s="13">
        <f t="shared" si="4"/>
        <v>124.291651762</v>
      </c>
      <c r="O99" s="13">
        <v>0</v>
      </c>
      <c r="P99" s="13">
        <v>124.29165175908588</v>
      </c>
      <c r="Q99" s="11">
        <v>-2.9141083359718323E-9</v>
      </c>
      <c r="R99" s="11"/>
      <c r="S99" s="12"/>
      <c r="T99" s="11"/>
      <c r="U99" s="13"/>
      <c r="V99" s="13"/>
      <c r="W99" s="13"/>
      <c r="X99" s="13"/>
      <c r="Y99" s="13"/>
    </row>
    <row r="100" spans="1:25" ht="16.5" thickBot="1">
      <c r="A100" s="25" t="s">
        <v>36</v>
      </c>
      <c r="B100" s="11">
        <v>3166.1154973859993</v>
      </c>
      <c r="C100" s="11">
        <v>1412.6516585760003</v>
      </c>
      <c r="D100" s="12">
        <v>1156.832716915</v>
      </c>
      <c r="E100" s="13">
        <v>899.81049564500006</v>
      </c>
      <c r="F100" s="13">
        <f t="shared" si="3"/>
        <v>6635.4103685219989</v>
      </c>
      <c r="G100" s="11">
        <v>0</v>
      </c>
      <c r="H100" s="13">
        <v>6635.4103685248647</v>
      </c>
      <c r="I100" s="13">
        <v>2.864748239517212E-9</v>
      </c>
      <c r="J100" s="11">
        <v>0</v>
      </c>
      <c r="K100" s="12">
        <v>0</v>
      </c>
      <c r="L100" s="12">
        <v>0</v>
      </c>
      <c r="M100" s="11">
        <v>0</v>
      </c>
      <c r="N100" s="13">
        <f t="shared" si="4"/>
        <v>0</v>
      </c>
      <c r="O100" s="13">
        <v>0</v>
      </c>
      <c r="P100" s="13">
        <v>0</v>
      </c>
      <c r="Q100" s="11">
        <v>0</v>
      </c>
      <c r="R100" s="26"/>
      <c r="S100" s="27"/>
      <c r="T100" s="26"/>
      <c r="U100" s="28"/>
      <c r="V100" s="28"/>
      <c r="W100" s="28"/>
      <c r="X100" s="28"/>
      <c r="Y100" s="28"/>
    </row>
    <row r="101" spans="1:25" ht="16.5" thickBot="1">
      <c r="A101" s="25" t="s">
        <v>37</v>
      </c>
      <c r="B101" s="11">
        <v>3985.1691110889997</v>
      </c>
      <c r="C101" s="11">
        <v>1116.9185583890001</v>
      </c>
      <c r="D101" s="12">
        <v>925.34767440400003</v>
      </c>
      <c r="E101" s="13">
        <v>981.18030719900003</v>
      </c>
      <c r="F101" s="13">
        <f t="shared" si="3"/>
        <v>7008.6156510809997</v>
      </c>
      <c r="G101" s="11">
        <v>0</v>
      </c>
      <c r="H101" s="13">
        <v>7008.615651084272</v>
      </c>
      <c r="I101" s="13">
        <v>3.2726675271987913E-9</v>
      </c>
      <c r="J101" s="11">
        <v>0</v>
      </c>
      <c r="K101" s="12">
        <v>0</v>
      </c>
      <c r="L101" s="12">
        <v>0</v>
      </c>
      <c r="M101" s="11">
        <v>0</v>
      </c>
      <c r="N101" s="13">
        <f t="shared" si="4"/>
        <v>0</v>
      </c>
      <c r="O101" s="13">
        <v>0</v>
      </c>
      <c r="P101" s="13">
        <v>0</v>
      </c>
      <c r="Q101" s="11">
        <v>0</v>
      </c>
      <c r="R101" s="26"/>
      <c r="S101" s="27"/>
      <c r="T101" s="26"/>
      <c r="U101" s="28"/>
      <c r="V101" s="28"/>
      <c r="W101" s="28"/>
      <c r="X101" s="28"/>
      <c r="Y101" s="28"/>
    </row>
    <row r="102" spans="1:25" ht="16.5" thickBot="1">
      <c r="A102" s="25" t="s">
        <v>38</v>
      </c>
      <c r="B102" s="11">
        <v>5767.1738631290009</v>
      </c>
      <c r="C102" s="11">
        <v>1885.813514557</v>
      </c>
      <c r="D102" s="12">
        <v>1509.0312644989999</v>
      </c>
      <c r="E102" s="13">
        <v>1382.12588596</v>
      </c>
      <c r="F102" s="13">
        <f t="shared" si="3"/>
        <v>10544.144528145001</v>
      </c>
      <c r="G102" s="11">
        <v>0</v>
      </c>
      <c r="H102" s="13">
        <v>10544.144528146808</v>
      </c>
      <c r="I102" s="13">
        <v>1.8067657947540283E-9</v>
      </c>
      <c r="J102" s="11">
        <v>0</v>
      </c>
      <c r="K102" s="12">
        <v>0</v>
      </c>
      <c r="L102" s="12">
        <v>0</v>
      </c>
      <c r="M102" s="11">
        <v>0</v>
      </c>
      <c r="N102" s="13">
        <f t="shared" si="4"/>
        <v>0</v>
      </c>
      <c r="O102" s="13">
        <v>0</v>
      </c>
      <c r="P102" s="13">
        <v>0</v>
      </c>
      <c r="Q102" s="11">
        <v>0</v>
      </c>
      <c r="R102" s="26"/>
      <c r="S102" s="27"/>
      <c r="T102" s="26"/>
      <c r="U102" s="28"/>
      <c r="V102" s="28"/>
      <c r="W102" s="28"/>
      <c r="X102" s="28"/>
      <c r="Y102" s="28"/>
    </row>
    <row r="103" spans="1:25" ht="16.5" thickBot="1">
      <c r="A103" s="25" t="s">
        <v>39</v>
      </c>
      <c r="B103" s="11">
        <v>5820.3294183300004</v>
      </c>
      <c r="C103" s="11">
        <v>3148.3675940780017</v>
      </c>
      <c r="D103" s="12">
        <v>2272.6628311900004</v>
      </c>
      <c r="E103" s="13">
        <v>1713.7908970210003</v>
      </c>
      <c r="F103" s="13">
        <f t="shared" si="3"/>
        <v>12955.150740619003</v>
      </c>
      <c r="G103" s="11">
        <v>0</v>
      </c>
      <c r="H103" s="13">
        <v>12955.150740621513</v>
      </c>
      <c r="I103" s="13">
        <v>2.5089830160140991E-9</v>
      </c>
      <c r="J103" s="11">
        <v>0</v>
      </c>
      <c r="K103" s="12">
        <v>0</v>
      </c>
      <c r="L103" s="12">
        <v>0</v>
      </c>
      <c r="M103" s="11">
        <v>0</v>
      </c>
      <c r="N103" s="13">
        <f t="shared" si="4"/>
        <v>0</v>
      </c>
      <c r="O103" s="13">
        <v>0</v>
      </c>
      <c r="P103" s="13">
        <v>0</v>
      </c>
      <c r="Q103" s="11">
        <v>0</v>
      </c>
      <c r="R103" s="26"/>
      <c r="S103" s="27"/>
      <c r="T103" s="26"/>
      <c r="U103" s="28"/>
      <c r="V103" s="28"/>
      <c r="W103" s="28"/>
      <c r="X103" s="28"/>
      <c r="Y103" s="28"/>
    </row>
    <row r="104" spans="1:25" ht="16.5" thickBot="1">
      <c r="A104" s="25" t="s">
        <v>40</v>
      </c>
      <c r="B104" s="11">
        <v>4666.6948751010013</v>
      </c>
      <c r="C104" s="11">
        <v>2382.0996402269998</v>
      </c>
      <c r="D104" s="12">
        <v>1982.5579698610002</v>
      </c>
      <c r="E104" s="13">
        <v>1259.512357719</v>
      </c>
      <c r="F104" s="13">
        <f t="shared" si="3"/>
        <v>10290.864842908002</v>
      </c>
      <c r="G104" s="11">
        <v>0</v>
      </c>
      <c r="H104" s="13">
        <v>10290.864842902563</v>
      </c>
      <c r="I104" s="13">
        <v>-5.4389238357543944E-9</v>
      </c>
      <c r="J104" s="11">
        <v>0</v>
      </c>
      <c r="K104" s="12">
        <v>63.500654705999999</v>
      </c>
      <c r="L104" s="12">
        <v>23.597148600000001</v>
      </c>
      <c r="M104" s="11">
        <v>491.95340049800001</v>
      </c>
      <c r="N104" s="13">
        <f t="shared" si="4"/>
        <v>579.05120380400001</v>
      </c>
      <c r="O104" s="13">
        <v>0</v>
      </c>
      <c r="P104" s="13">
        <v>579.05120380432368</v>
      </c>
      <c r="Q104" s="11">
        <v>3.2363459467887876E-10</v>
      </c>
      <c r="R104" s="26"/>
      <c r="S104" s="27"/>
      <c r="T104" s="26"/>
      <c r="U104" s="28"/>
      <c r="V104" s="28"/>
      <c r="W104" s="28"/>
      <c r="X104" s="28"/>
      <c r="Y104" s="28"/>
    </row>
    <row r="105" spans="1:25" ht="16.5" thickBot="1">
      <c r="A105" s="25" t="s">
        <v>41</v>
      </c>
      <c r="B105" s="11">
        <v>3101.4596903730003</v>
      </c>
      <c r="C105" s="11">
        <v>2168.9127471649999</v>
      </c>
      <c r="D105" s="12">
        <v>1518.9175861609999</v>
      </c>
      <c r="E105" s="13">
        <v>1300.2449279840002</v>
      </c>
      <c r="F105" s="13">
        <f t="shared" si="3"/>
        <v>8089.5349516830011</v>
      </c>
      <c r="G105" s="11">
        <v>0</v>
      </c>
      <c r="H105" s="13">
        <v>8089.5349516833758</v>
      </c>
      <c r="I105" s="13">
        <v>3.7625432014465334E-10</v>
      </c>
      <c r="J105" s="11">
        <v>0</v>
      </c>
      <c r="K105" s="12">
        <v>0</v>
      </c>
      <c r="L105" s="12">
        <v>0</v>
      </c>
      <c r="M105" s="11">
        <v>0</v>
      </c>
      <c r="N105" s="13">
        <f t="shared" si="4"/>
        <v>0</v>
      </c>
      <c r="O105" s="13">
        <v>0</v>
      </c>
      <c r="P105" s="13">
        <v>0</v>
      </c>
      <c r="Q105" s="11">
        <v>0</v>
      </c>
      <c r="R105" s="26"/>
      <c r="S105" s="27"/>
      <c r="T105" s="26"/>
      <c r="U105" s="28"/>
      <c r="V105" s="28"/>
      <c r="W105" s="28"/>
      <c r="X105" s="28"/>
      <c r="Y105" s="28"/>
    </row>
    <row r="106" spans="1:25" ht="16.5" thickBot="1">
      <c r="A106" s="25" t="s">
        <v>42</v>
      </c>
      <c r="B106" s="11">
        <v>10429.176708083998</v>
      </c>
      <c r="C106" s="11">
        <v>3707.0999945429994</v>
      </c>
      <c r="D106" s="12">
        <v>2573.9172886000001</v>
      </c>
      <c r="E106" s="13">
        <v>2466.9566555329993</v>
      </c>
      <c r="F106" s="13">
        <f t="shared" si="3"/>
        <v>19177.150646759997</v>
      </c>
      <c r="G106" s="11">
        <v>0</v>
      </c>
      <c r="H106" s="13">
        <v>19177.15064676664</v>
      </c>
      <c r="I106" s="13">
        <v>6.6421926021575925E-9</v>
      </c>
      <c r="J106" s="11">
        <v>0</v>
      </c>
      <c r="K106" s="12">
        <v>0</v>
      </c>
      <c r="L106" s="12">
        <v>0</v>
      </c>
      <c r="M106" s="11">
        <v>0</v>
      </c>
      <c r="N106" s="13">
        <f t="shared" si="4"/>
        <v>0</v>
      </c>
      <c r="O106" s="13">
        <v>0</v>
      </c>
      <c r="P106" s="13">
        <v>0</v>
      </c>
      <c r="Q106" s="11">
        <v>0</v>
      </c>
      <c r="R106" s="26"/>
      <c r="S106" s="27"/>
      <c r="T106" s="26"/>
      <c r="U106" s="28"/>
      <c r="V106" s="28"/>
      <c r="W106" s="28"/>
      <c r="X106" s="28"/>
      <c r="Y106" s="28"/>
    </row>
    <row r="107" spans="1:25" ht="16.5" thickBot="1">
      <c r="A107" s="25" t="s">
        <v>43</v>
      </c>
      <c r="B107" s="11">
        <v>7117.0623528609995</v>
      </c>
      <c r="C107" s="11">
        <v>3416.8660626290002</v>
      </c>
      <c r="D107" s="12">
        <v>2480.6211655509996</v>
      </c>
      <c r="E107" s="13">
        <v>1792.3673012660001</v>
      </c>
      <c r="F107" s="13">
        <f t="shared" si="3"/>
        <v>14806.916882306999</v>
      </c>
      <c r="G107" s="11">
        <v>0</v>
      </c>
      <c r="H107" s="13">
        <v>14806.916882310734</v>
      </c>
      <c r="I107" s="13">
        <v>3.7346035242080686E-9</v>
      </c>
      <c r="J107" s="11">
        <v>0</v>
      </c>
      <c r="K107" s="12">
        <v>0</v>
      </c>
      <c r="L107" s="12">
        <v>0</v>
      </c>
      <c r="M107" s="11">
        <v>0</v>
      </c>
      <c r="N107" s="13">
        <f t="shared" si="4"/>
        <v>0</v>
      </c>
      <c r="O107" s="13">
        <v>0</v>
      </c>
      <c r="P107" s="13">
        <v>0</v>
      </c>
      <c r="Q107" s="11">
        <v>0</v>
      </c>
      <c r="R107" s="26"/>
      <c r="S107" s="27"/>
      <c r="T107" s="26"/>
      <c r="U107" s="28"/>
      <c r="V107" s="28"/>
      <c r="W107" s="28"/>
      <c r="X107" s="28"/>
      <c r="Y107" s="28"/>
    </row>
    <row r="108" spans="1:25" ht="16.5" thickBot="1">
      <c r="A108" s="25" t="s">
        <v>44</v>
      </c>
      <c r="B108" s="11">
        <v>5419.8811389549992</v>
      </c>
      <c r="C108" s="11">
        <v>4271.3065613810004</v>
      </c>
      <c r="D108" s="12">
        <v>2263.9575763440002</v>
      </c>
      <c r="E108" s="13">
        <v>1581.6367833989998</v>
      </c>
      <c r="F108" s="13">
        <f t="shared" si="3"/>
        <v>13536.782060079</v>
      </c>
      <c r="G108" s="11">
        <v>0</v>
      </c>
      <c r="H108" s="13">
        <v>13536.782060079986</v>
      </c>
      <c r="I108" s="13">
        <v>9.8906457424163823E-10</v>
      </c>
      <c r="J108" s="11">
        <v>0</v>
      </c>
      <c r="K108" s="12">
        <v>0</v>
      </c>
      <c r="L108" s="12">
        <v>0</v>
      </c>
      <c r="M108" s="11">
        <v>0</v>
      </c>
      <c r="N108" s="13">
        <f t="shared" si="4"/>
        <v>0</v>
      </c>
      <c r="O108" s="13">
        <v>0</v>
      </c>
      <c r="P108" s="13">
        <v>0</v>
      </c>
      <c r="Q108" s="11">
        <v>0</v>
      </c>
      <c r="R108" s="26"/>
      <c r="S108" s="27"/>
      <c r="T108" s="26"/>
      <c r="U108" s="28"/>
      <c r="V108" s="28"/>
      <c r="W108" s="28"/>
      <c r="X108" s="28"/>
      <c r="Y108" s="28"/>
    </row>
    <row r="109" spans="1:25" ht="16.5" thickBot="1">
      <c r="A109" s="25" t="s">
        <v>45</v>
      </c>
      <c r="B109" s="11">
        <v>4009.6438097700002</v>
      </c>
      <c r="C109" s="11">
        <v>2062.7849638319994</v>
      </c>
      <c r="D109" s="12">
        <v>777.64696975799995</v>
      </c>
      <c r="E109" s="13">
        <v>1100.3102801570001</v>
      </c>
      <c r="F109" s="13">
        <f t="shared" si="3"/>
        <v>7950.3860235169996</v>
      </c>
      <c r="G109" s="11">
        <v>0</v>
      </c>
      <c r="H109" s="13">
        <v>7950.3860235182246</v>
      </c>
      <c r="I109" s="13">
        <v>1.2246891856193542E-9</v>
      </c>
      <c r="J109" s="11">
        <v>0</v>
      </c>
      <c r="K109" s="12">
        <v>0</v>
      </c>
      <c r="L109" s="12">
        <v>0</v>
      </c>
      <c r="M109" s="11">
        <v>0</v>
      </c>
      <c r="N109" s="13">
        <f t="shared" si="4"/>
        <v>0</v>
      </c>
      <c r="O109" s="13">
        <v>0</v>
      </c>
      <c r="P109" s="13">
        <v>0</v>
      </c>
      <c r="Q109" s="11">
        <v>0</v>
      </c>
      <c r="R109" s="26"/>
      <c r="S109" s="27"/>
      <c r="T109" s="26"/>
      <c r="U109" s="28"/>
      <c r="V109" s="28"/>
      <c r="W109" s="28"/>
      <c r="X109" s="28"/>
      <c r="Y109" s="28"/>
    </row>
    <row r="110" spans="1:25" ht="16.5" thickBot="1">
      <c r="A110" s="25" t="s">
        <v>46</v>
      </c>
      <c r="B110" s="11">
        <v>10381.918483082007</v>
      </c>
      <c r="C110" s="11">
        <v>10191.462410516997</v>
      </c>
      <c r="D110" s="12">
        <v>7932.9835747879988</v>
      </c>
      <c r="E110" s="13">
        <v>6469.2435800379999</v>
      </c>
      <c r="F110" s="13">
        <f t="shared" si="3"/>
        <v>34975.608048424998</v>
      </c>
      <c r="G110" s="11">
        <v>-937.14882623099982</v>
      </c>
      <c r="H110" s="13">
        <v>34038.459222197256</v>
      </c>
      <c r="I110" s="13">
        <v>3.2559037208557129E-9</v>
      </c>
      <c r="J110" s="11">
        <v>0</v>
      </c>
      <c r="K110" s="12">
        <v>23.527120644</v>
      </c>
      <c r="L110" s="12">
        <v>43.231311599999998</v>
      </c>
      <c r="M110" s="11">
        <v>149.47103818599999</v>
      </c>
      <c r="N110" s="13">
        <f t="shared" si="4"/>
        <v>216.22947042999999</v>
      </c>
      <c r="O110" s="13">
        <v>0</v>
      </c>
      <c r="P110" s="13">
        <v>216.22947043297074</v>
      </c>
      <c r="Q110" s="11">
        <v>2.970744390040636E-9</v>
      </c>
      <c r="R110" s="26"/>
      <c r="S110" s="27"/>
      <c r="T110" s="26"/>
      <c r="U110" s="28"/>
      <c r="V110" s="28"/>
      <c r="W110" s="28"/>
      <c r="X110" s="28"/>
      <c r="Y110" s="28"/>
    </row>
    <row r="111" spans="1:25" ht="16.5" thickBot="1">
      <c r="A111" s="25" t="s">
        <v>47</v>
      </c>
      <c r="B111" s="11">
        <v>4628.1380633310018</v>
      </c>
      <c r="C111" s="11">
        <v>5565.5528434719954</v>
      </c>
      <c r="D111" s="12">
        <v>2786.0213041019997</v>
      </c>
      <c r="E111" s="13">
        <v>2375.9554242929999</v>
      </c>
      <c r="F111" s="13">
        <f t="shared" si="3"/>
        <v>15355.667635197995</v>
      </c>
      <c r="G111" s="11">
        <v>0</v>
      </c>
      <c r="H111" s="13">
        <v>15355.667635204285</v>
      </c>
      <c r="I111" s="13">
        <v>6.2882900238037107E-9</v>
      </c>
      <c r="J111" s="11">
        <v>0</v>
      </c>
      <c r="K111" s="12">
        <v>0</v>
      </c>
      <c r="L111" s="12">
        <v>0</v>
      </c>
      <c r="M111" s="11">
        <v>0</v>
      </c>
      <c r="N111" s="13">
        <f t="shared" si="4"/>
        <v>0</v>
      </c>
      <c r="O111" s="13">
        <v>0</v>
      </c>
      <c r="P111" s="13">
        <v>0</v>
      </c>
      <c r="Q111" s="11">
        <v>0</v>
      </c>
      <c r="R111" s="26"/>
      <c r="S111" s="27"/>
      <c r="T111" s="26"/>
      <c r="U111" s="28"/>
      <c r="V111" s="28"/>
      <c r="W111" s="28"/>
      <c r="X111" s="28"/>
      <c r="Y111" s="28"/>
    </row>
    <row r="112" spans="1:25" ht="16.5" thickBot="1">
      <c r="A112" s="25" t="s">
        <v>48</v>
      </c>
      <c r="B112" s="11">
        <v>3160.3275628159995</v>
      </c>
      <c r="C112" s="11">
        <v>2349.665539140999</v>
      </c>
      <c r="D112" s="12">
        <v>1749.695629049</v>
      </c>
      <c r="E112" s="13">
        <v>1144.9062199510001</v>
      </c>
      <c r="F112" s="13">
        <f t="shared" si="3"/>
        <v>8404.5949509569982</v>
      </c>
      <c r="G112" s="11">
        <v>0</v>
      </c>
      <c r="H112" s="13">
        <v>8404.5949509595775</v>
      </c>
      <c r="I112" s="13">
        <v>2.5779008865356443E-9</v>
      </c>
      <c r="J112" s="11">
        <v>0</v>
      </c>
      <c r="K112" s="12">
        <v>0</v>
      </c>
      <c r="L112" s="12">
        <v>0</v>
      </c>
      <c r="M112" s="11">
        <v>0</v>
      </c>
      <c r="N112" s="13">
        <f t="shared" si="4"/>
        <v>0</v>
      </c>
      <c r="O112" s="13">
        <v>0</v>
      </c>
      <c r="P112" s="13">
        <v>0</v>
      </c>
      <c r="Q112" s="11">
        <v>0</v>
      </c>
      <c r="R112" s="26"/>
      <c r="S112" s="27"/>
      <c r="T112" s="26"/>
      <c r="U112" s="28"/>
      <c r="V112" s="28"/>
      <c r="W112" s="28"/>
      <c r="X112" s="28"/>
      <c r="Y112" s="28"/>
    </row>
    <row r="113" spans="1:25" ht="16.5" thickBot="1">
      <c r="A113" s="25" t="s">
        <v>49</v>
      </c>
      <c r="B113" s="11">
        <v>622.86661810299984</v>
      </c>
      <c r="C113" s="11">
        <v>668.64872573500008</v>
      </c>
      <c r="D113" s="12">
        <v>436.37747577800002</v>
      </c>
      <c r="E113" s="13">
        <v>259.33899077599995</v>
      </c>
      <c r="F113" s="13">
        <f t="shared" si="3"/>
        <v>1987.2318103919997</v>
      </c>
      <c r="G113" s="11">
        <v>0</v>
      </c>
      <c r="H113" s="13">
        <v>1987.2318103928474</v>
      </c>
      <c r="I113" s="13">
        <v>8.4750354290008548E-10</v>
      </c>
      <c r="J113" s="11">
        <v>0</v>
      </c>
      <c r="K113" s="12">
        <v>0</v>
      </c>
      <c r="L113" s="12">
        <v>0</v>
      </c>
      <c r="M113" s="11">
        <v>0</v>
      </c>
      <c r="N113" s="13">
        <f t="shared" si="4"/>
        <v>0</v>
      </c>
      <c r="O113" s="13">
        <v>0</v>
      </c>
      <c r="P113" s="13">
        <v>0</v>
      </c>
      <c r="Q113" s="11">
        <v>0</v>
      </c>
      <c r="R113" s="26"/>
      <c r="S113" s="27"/>
      <c r="T113" s="26"/>
      <c r="U113" s="28"/>
      <c r="V113" s="28"/>
      <c r="W113" s="28"/>
      <c r="X113" s="28"/>
      <c r="Y113" s="28"/>
    </row>
    <row r="114" spans="1:25" ht="16.5" thickBot="1">
      <c r="A114" s="25" t="s">
        <v>50</v>
      </c>
      <c r="B114" s="11">
        <v>971.44356150499993</v>
      </c>
      <c r="C114" s="11">
        <v>1864.4357093360004</v>
      </c>
      <c r="D114" s="12">
        <v>445.55701843399999</v>
      </c>
      <c r="E114" s="13">
        <v>496.64715200400002</v>
      </c>
      <c r="F114" s="13">
        <f t="shared" si="3"/>
        <v>3778.083441279</v>
      </c>
      <c r="G114" s="11">
        <v>0</v>
      </c>
      <c r="H114" s="13">
        <v>3778.0834412757381</v>
      </c>
      <c r="I114" s="13">
        <v>-3.2624229788780213E-9</v>
      </c>
      <c r="J114" s="11">
        <v>0</v>
      </c>
      <c r="K114" s="12">
        <v>0</v>
      </c>
      <c r="L114" s="12">
        <v>0</v>
      </c>
      <c r="M114" s="11">
        <v>0</v>
      </c>
      <c r="N114" s="13">
        <f t="shared" si="4"/>
        <v>0</v>
      </c>
      <c r="O114" s="13">
        <v>0</v>
      </c>
      <c r="P114" s="13">
        <v>0</v>
      </c>
      <c r="Q114" s="11">
        <v>0</v>
      </c>
      <c r="R114" s="26"/>
      <c r="S114" s="27"/>
      <c r="T114" s="26"/>
      <c r="U114" s="28"/>
      <c r="V114" s="28"/>
      <c r="W114" s="28"/>
      <c r="X114" s="28"/>
      <c r="Y114" s="28"/>
    </row>
    <row r="115" spans="1:25" ht="16.5" thickBot="1">
      <c r="A115" s="25" t="s">
        <v>51</v>
      </c>
      <c r="B115" s="11">
        <v>2415.2066296509997</v>
      </c>
      <c r="C115" s="11">
        <v>4365.9242791770021</v>
      </c>
      <c r="D115" s="12">
        <v>2435.1987465539996</v>
      </c>
      <c r="E115" s="13">
        <v>1440.2295500719999</v>
      </c>
      <c r="F115" s="13">
        <f t="shared" si="3"/>
        <v>10656.559205453999</v>
      </c>
      <c r="G115" s="11">
        <v>0</v>
      </c>
      <c r="H115" s="13">
        <v>10656.559205451216</v>
      </c>
      <c r="I115" s="13">
        <v>-2.784654498100281E-9</v>
      </c>
      <c r="J115" s="11">
        <v>0</v>
      </c>
      <c r="K115" s="12">
        <v>0</v>
      </c>
      <c r="L115" s="12">
        <v>0</v>
      </c>
      <c r="M115" s="11">
        <v>0</v>
      </c>
      <c r="N115" s="13">
        <f t="shared" si="4"/>
        <v>0</v>
      </c>
      <c r="O115" s="13">
        <v>0</v>
      </c>
      <c r="P115" s="13">
        <v>0</v>
      </c>
      <c r="Q115" s="11">
        <v>0</v>
      </c>
      <c r="R115" s="26"/>
      <c r="S115" s="27"/>
      <c r="T115" s="26"/>
      <c r="U115" s="28"/>
      <c r="V115" s="28"/>
      <c r="W115" s="28"/>
      <c r="X115" s="28"/>
      <c r="Y115" s="28"/>
    </row>
    <row r="116" spans="1:25" ht="16.5" thickBot="1">
      <c r="A116" s="25" t="s">
        <v>52</v>
      </c>
      <c r="B116" s="11">
        <v>3419.1356337940001</v>
      </c>
      <c r="C116" s="11">
        <v>5726.6252077559993</v>
      </c>
      <c r="D116" s="12">
        <v>2312.2275886259999</v>
      </c>
      <c r="E116" s="13">
        <v>1863.9661011510002</v>
      </c>
      <c r="F116" s="13">
        <f t="shared" si="3"/>
        <v>13321.954531326999</v>
      </c>
      <c r="G116" s="11">
        <v>0</v>
      </c>
      <c r="H116" s="13">
        <v>13321.954531332076</v>
      </c>
      <c r="I116" s="13">
        <v>5.0738453865051273E-9</v>
      </c>
      <c r="J116" s="11">
        <v>0</v>
      </c>
      <c r="K116" s="12">
        <v>0</v>
      </c>
      <c r="L116" s="12">
        <v>0</v>
      </c>
      <c r="M116" s="11">
        <v>0</v>
      </c>
      <c r="N116" s="13">
        <f t="shared" si="4"/>
        <v>0</v>
      </c>
      <c r="O116" s="13">
        <v>0</v>
      </c>
      <c r="P116" s="13">
        <v>0</v>
      </c>
      <c r="Q116" s="11">
        <v>0</v>
      </c>
      <c r="R116" s="26"/>
      <c r="S116" s="27"/>
      <c r="T116" s="26"/>
      <c r="U116" s="28"/>
      <c r="V116" s="28"/>
      <c r="W116" s="28"/>
      <c r="X116" s="28"/>
      <c r="Y116" s="28"/>
    </row>
    <row r="117" spans="1:25" ht="16.5" thickBot="1">
      <c r="A117" s="25" t="s">
        <v>53</v>
      </c>
      <c r="B117" s="11">
        <v>24569.393263203001</v>
      </c>
      <c r="C117" s="11">
        <v>151797.15792131901</v>
      </c>
      <c r="D117" s="12">
        <v>33534.910070129001</v>
      </c>
      <c r="E117" s="13">
        <v>28999.632734226001</v>
      </c>
      <c r="F117" s="13">
        <f t="shared" si="3"/>
        <v>238901.09398887702</v>
      </c>
      <c r="G117" s="11">
        <v>0</v>
      </c>
      <c r="H117" s="13">
        <v>238901.09398888241</v>
      </c>
      <c r="I117" s="13">
        <v>5.3942203521728514E-9</v>
      </c>
      <c r="J117" s="11">
        <v>0</v>
      </c>
      <c r="K117" s="12">
        <v>0</v>
      </c>
      <c r="L117" s="12">
        <v>0</v>
      </c>
      <c r="M117" s="11">
        <v>0</v>
      </c>
      <c r="N117" s="13">
        <f t="shared" si="4"/>
        <v>0</v>
      </c>
      <c r="O117" s="13">
        <v>0</v>
      </c>
      <c r="P117" s="13">
        <v>0</v>
      </c>
      <c r="Q117" s="11">
        <v>0</v>
      </c>
      <c r="R117" s="26"/>
      <c r="S117" s="27"/>
      <c r="T117" s="26"/>
      <c r="U117" s="28"/>
      <c r="V117" s="28"/>
      <c r="W117" s="28"/>
      <c r="X117" s="28"/>
      <c r="Y117" s="28"/>
    </row>
    <row r="118" spans="1:25" ht="16.5" thickBot="1">
      <c r="A118" s="25" t="s">
        <v>54</v>
      </c>
      <c r="B118" s="11">
        <v>802.37234282100007</v>
      </c>
      <c r="C118" s="11">
        <v>1384.7122972370005</v>
      </c>
      <c r="D118" s="12">
        <v>1080.1593854960001</v>
      </c>
      <c r="E118" s="13">
        <v>563.78101779299993</v>
      </c>
      <c r="F118" s="13">
        <f t="shared" si="3"/>
        <v>3831.0250433470005</v>
      </c>
      <c r="G118" s="11">
        <v>0</v>
      </c>
      <c r="H118" s="13">
        <v>3831.0250433460305</v>
      </c>
      <c r="I118" s="13">
        <v>-9.6950680017471307E-10</v>
      </c>
      <c r="J118" s="11">
        <v>0</v>
      </c>
      <c r="K118" s="12">
        <v>0</v>
      </c>
      <c r="L118" s="12">
        <v>0</v>
      </c>
      <c r="M118" s="11">
        <v>0</v>
      </c>
      <c r="N118" s="13">
        <f t="shared" si="4"/>
        <v>0</v>
      </c>
      <c r="O118" s="13">
        <v>0</v>
      </c>
      <c r="P118" s="13">
        <v>0</v>
      </c>
      <c r="Q118" s="11">
        <v>0</v>
      </c>
      <c r="R118" s="26"/>
      <c r="S118" s="27"/>
      <c r="T118" s="26"/>
      <c r="U118" s="28"/>
      <c r="V118" s="28"/>
      <c r="W118" s="28"/>
      <c r="X118" s="28"/>
      <c r="Y118" s="28"/>
    </row>
    <row r="119" spans="1:25" ht="16.5" thickBot="1">
      <c r="A119" s="25" t="s">
        <v>55</v>
      </c>
      <c r="B119" s="11">
        <v>2208.9942022939995</v>
      </c>
      <c r="C119" s="11">
        <v>2096.4141637769999</v>
      </c>
      <c r="D119" s="12">
        <v>1110.4990155329999</v>
      </c>
      <c r="E119" s="13">
        <v>860.22762047699985</v>
      </c>
      <c r="F119" s="13">
        <f t="shared" si="3"/>
        <v>6276.1350020809987</v>
      </c>
      <c r="G119" s="11">
        <v>0</v>
      </c>
      <c r="H119" s="13">
        <v>6276.1350020808031</v>
      </c>
      <c r="I119" s="13">
        <v>-1.9744038581848144E-10</v>
      </c>
      <c r="J119" s="11">
        <v>0</v>
      </c>
      <c r="K119" s="12">
        <v>0</v>
      </c>
      <c r="L119" s="12">
        <v>0</v>
      </c>
      <c r="M119" s="11">
        <v>0</v>
      </c>
      <c r="N119" s="13">
        <f t="shared" si="4"/>
        <v>0</v>
      </c>
      <c r="O119" s="13">
        <v>0</v>
      </c>
      <c r="P119" s="13">
        <v>0</v>
      </c>
      <c r="Q119" s="11">
        <v>0</v>
      </c>
      <c r="R119" s="26"/>
      <c r="S119" s="27"/>
      <c r="T119" s="26"/>
      <c r="U119" s="28"/>
      <c r="V119" s="28"/>
      <c r="W119" s="28"/>
      <c r="X119" s="28"/>
      <c r="Y119" s="28"/>
    </row>
    <row r="120" spans="1:25" ht="16.5" thickBot="1">
      <c r="A120" s="25" t="s">
        <v>56</v>
      </c>
      <c r="B120" s="11">
        <v>1436.594257796</v>
      </c>
      <c r="C120" s="11">
        <v>2025.1372941179998</v>
      </c>
      <c r="D120" s="12">
        <v>1055.0115171099999</v>
      </c>
      <c r="E120" s="13">
        <v>705.82110415600005</v>
      </c>
      <c r="F120" s="13">
        <f t="shared" si="3"/>
        <v>5222.5641731799997</v>
      </c>
      <c r="G120" s="11">
        <v>0</v>
      </c>
      <c r="H120" s="13">
        <v>5222.5641731836122</v>
      </c>
      <c r="I120" s="13">
        <v>3.6116689443588258E-9</v>
      </c>
      <c r="J120" s="11">
        <v>0</v>
      </c>
      <c r="K120" s="12">
        <v>0</v>
      </c>
      <c r="L120" s="12">
        <v>0</v>
      </c>
      <c r="M120" s="11">
        <v>0</v>
      </c>
      <c r="N120" s="13">
        <f t="shared" si="4"/>
        <v>0</v>
      </c>
      <c r="O120" s="13">
        <v>0</v>
      </c>
      <c r="P120" s="13">
        <v>0</v>
      </c>
      <c r="Q120" s="11">
        <v>0</v>
      </c>
      <c r="R120" s="26"/>
      <c r="S120" s="27"/>
      <c r="T120" s="26"/>
      <c r="U120" s="28"/>
      <c r="V120" s="28"/>
      <c r="W120" s="28"/>
      <c r="X120" s="28"/>
      <c r="Y120" s="28"/>
    </row>
    <row r="121" spans="1:25" ht="16.5" thickBot="1">
      <c r="A121" s="25" t="s">
        <v>57</v>
      </c>
      <c r="B121" s="11">
        <v>3293.9230093470001</v>
      </c>
      <c r="C121" s="11">
        <v>4327.2224565300012</v>
      </c>
      <c r="D121" s="12">
        <v>1462.892926188</v>
      </c>
      <c r="E121" s="13">
        <v>1242.1418537069999</v>
      </c>
      <c r="F121" s="13">
        <f t="shared" si="3"/>
        <v>10326.180245772002</v>
      </c>
      <c r="G121" s="11">
        <v>0</v>
      </c>
      <c r="H121" s="13">
        <v>10326.180245769276</v>
      </c>
      <c r="I121" s="13">
        <v>-2.726912498474121E-9</v>
      </c>
      <c r="J121" s="11">
        <v>0</v>
      </c>
      <c r="K121" s="12">
        <v>0</v>
      </c>
      <c r="L121" s="12">
        <v>11.3288175</v>
      </c>
      <c r="M121" s="11">
        <v>1.292571304</v>
      </c>
      <c r="N121" s="13">
        <f t="shared" si="4"/>
        <v>12.621388803999999</v>
      </c>
      <c r="O121" s="13">
        <v>0</v>
      </c>
      <c r="P121" s="13">
        <v>12.621388803628296</v>
      </c>
      <c r="Q121" s="11">
        <v>-3.7170320865698159E-10</v>
      </c>
      <c r="R121" s="26"/>
      <c r="S121" s="27"/>
      <c r="T121" s="26"/>
      <c r="U121" s="28"/>
      <c r="V121" s="28"/>
      <c r="W121" s="28"/>
      <c r="X121" s="28"/>
      <c r="Y121" s="28"/>
    </row>
    <row r="122" spans="1:25" ht="16.5" thickBot="1">
      <c r="A122" s="25" t="s">
        <v>58</v>
      </c>
      <c r="B122" s="11">
        <v>361.78182050099997</v>
      </c>
      <c r="C122" s="11">
        <v>702.69257744000004</v>
      </c>
      <c r="D122" s="12">
        <v>296.91572910899998</v>
      </c>
      <c r="E122" s="13">
        <v>203.772385907</v>
      </c>
      <c r="F122" s="13">
        <f t="shared" si="3"/>
        <v>1565.162512957</v>
      </c>
      <c r="G122" s="11">
        <v>0</v>
      </c>
      <c r="H122" s="13">
        <v>1565.1625129550557</v>
      </c>
      <c r="I122" s="13">
        <v>-1.9441358745098113E-9</v>
      </c>
      <c r="J122" s="11">
        <v>0</v>
      </c>
      <c r="K122" s="12">
        <v>0</v>
      </c>
      <c r="L122" s="12">
        <v>0</v>
      </c>
      <c r="M122" s="11">
        <v>0</v>
      </c>
      <c r="N122" s="13">
        <f t="shared" si="4"/>
        <v>0</v>
      </c>
      <c r="O122" s="13">
        <v>0</v>
      </c>
      <c r="P122" s="13">
        <v>0</v>
      </c>
      <c r="Q122" s="11">
        <v>0</v>
      </c>
      <c r="R122" s="26"/>
      <c r="S122" s="27"/>
      <c r="T122" s="26"/>
      <c r="U122" s="28"/>
      <c r="V122" s="28"/>
      <c r="W122" s="28"/>
      <c r="X122" s="28"/>
      <c r="Y122" s="28"/>
    </row>
    <row r="123" spans="1:25" ht="16.5" thickBot="1">
      <c r="A123" s="25" t="s">
        <v>59</v>
      </c>
      <c r="B123" s="11">
        <v>1532.5233138029996</v>
      </c>
      <c r="C123" s="11">
        <v>2226.6217877919994</v>
      </c>
      <c r="D123" s="12">
        <v>1121.3337604810001</v>
      </c>
      <c r="E123" s="13">
        <v>869.80082852299984</v>
      </c>
      <c r="F123" s="13">
        <f t="shared" si="3"/>
        <v>5750.279690598999</v>
      </c>
      <c r="G123" s="11">
        <v>0</v>
      </c>
      <c r="H123" s="13">
        <v>5750.2796905947471</v>
      </c>
      <c r="I123" s="13">
        <v>-4.2524188756942748E-9</v>
      </c>
      <c r="J123" s="11">
        <v>0</v>
      </c>
      <c r="K123" s="12">
        <v>0</v>
      </c>
      <c r="L123" s="12">
        <v>0</v>
      </c>
      <c r="M123" s="11">
        <v>0</v>
      </c>
      <c r="N123" s="13">
        <f t="shared" si="4"/>
        <v>0</v>
      </c>
      <c r="O123" s="13">
        <v>0</v>
      </c>
      <c r="P123" s="13">
        <v>0</v>
      </c>
      <c r="Q123" s="11">
        <v>0</v>
      </c>
      <c r="R123" s="26"/>
      <c r="S123" s="27"/>
      <c r="T123" s="26"/>
      <c r="U123" s="28"/>
      <c r="V123" s="28"/>
      <c r="W123" s="28"/>
      <c r="X123" s="28"/>
      <c r="Y123" s="28"/>
    </row>
    <row r="124" spans="1:25" ht="16.5" thickBot="1">
      <c r="A124" s="25" t="s">
        <v>60</v>
      </c>
      <c r="B124" s="11">
        <v>188.87694324700001</v>
      </c>
      <c r="C124" s="11">
        <v>1457.1448545649996</v>
      </c>
      <c r="D124" s="12">
        <v>436.33545601999998</v>
      </c>
      <c r="E124" s="13">
        <v>388.19452122199999</v>
      </c>
      <c r="F124" s="13">
        <f t="shared" si="3"/>
        <v>2470.5517750539993</v>
      </c>
      <c r="G124" s="11">
        <v>0</v>
      </c>
      <c r="H124" s="13">
        <v>2470.5517750529352</v>
      </c>
      <c r="I124" s="13">
        <v>-1.0640360414981843E-9</v>
      </c>
      <c r="J124" s="11">
        <v>0</v>
      </c>
      <c r="K124" s="12">
        <v>0</v>
      </c>
      <c r="L124" s="12">
        <v>0</v>
      </c>
      <c r="M124" s="11">
        <v>0</v>
      </c>
      <c r="N124" s="13">
        <f t="shared" si="4"/>
        <v>0</v>
      </c>
      <c r="O124" s="13">
        <v>0</v>
      </c>
      <c r="P124" s="13">
        <v>0</v>
      </c>
      <c r="Q124" s="11">
        <v>0</v>
      </c>
      <c r="R124" s="26"/>
      <c r="S124" s="27"/>
      <c r="T124" s="26"/>
      <c r="U124" s="28"/>
      <c r="V124" s="28"/>
      <c r="W124" s="28"/>
      <c r="X124" s="28"/>
      <c r="Y124" s="28"/>
    </row>
    <row r="125" spans="1:25" ht="16.5" thickBot="1">
      <c r="A125" s="25" t="s">
        <v>61</v>
      </c>
      <c r="B125" s="11">
        <v>6.6019755050000004</v>
      </c>
      <c r="C125" s="11">
        <v>393.95065455499997</v>
      </c>
      <c r="D125" s="12">
        <v>158.28192319500005</v>
      </c>
      <c r="E125" s="13">
        <v>84.574040374000006</v>
      </c>
      <c r="F125" s="13">
        <f t="shared" si="3"/>
        <v>643.40859362899994</v>
      </c>
      <c r="G125" s="11">
        <v>0</v>
      </c>
      <c r="H125" s="13">
        <v>643.40859362966523</v>
      </c>
      <c r="I125" s="13">
        <v>6.6531356424093245E-10</v>
      </c>
      <c r="J125" s="11">
        <v>0</v>
      </c>
      <c r="K125" s="12">
        <v>0</v>
      </c>
      <c r="L125" s="12">
        <v>0</v>
      </c>
      <c r="M125" s="11">
        <v>0</v>
      </c>
      <c r="N125" s="13">
        <f t="shared" si="4"/>
        <v>0</v>
      </c>
      <c r="O125" s="13">
        <v>0</v>
      </c>
      <c r="P125" s="13">
        <v>0</v>
      </c>
      <c r="Q125" s="11">
        <v>0</v>
      </c>
      <c r="R125" s="26"/>
      <c r="S125" s="27"/>
      <c r="T125" s="26"/>
      <c r="U125" s="28"/>
      <c r="V125" s="28"/>
      <c r="W125" s="28"/>
      <c r="X125" s="28"/>
      <c r="Y125" s="28"/>
    </row>
    <row r="126" spans="1:25" ht="16.5" thickBot="1">
      <c r="A126" s="25" t="s">
        <v>62</v>
      </c>
      <c r="B126" s="11">
        <v>45.786974893</v>
      </c>
      <c r="C126" s="11">
        <v>1182.9016764669998</v>
      </c>
      <c r="D126" s="12">
        <v>259.52478198400001</v>
      </c>
      <c r="E126" s="13">
        <v>235.99326946299999</v>
      </c>
      <c r="F126" s="13">
        <f t="shared" si="3"/>
        <v>1724.2067028069998</v>
      </c>
      <c r="G126" s="11">
        <v>0</v>
      </c>
      <c r="H126" s="13">
        <v>1724.2067028086801</v>
      </c>
      <c r="I126" s="13">
        <v>1.6801059246063233E-9</v>
      </c>
      <c r="J126" s="11">
        <v>0</v>
      </c>
      <c r="K126" s="12">
        <v>0</v>
      </c>
      <c r="L126" s="12">
        <v>0</v>
      </c>
      <c r="M126" s="11">
        <v>0</v>
      </c>
      <c r="N126" s="13">
        <f t="shared" si="4"/>
        <v>0</v>
      </c>
      <c r="O126" s="13">
        <v>0</v>
      </c>
      <c r="P126" s="13">
        <v>0</v>
      </c>
      <c r="Q126" s="11">
        <v>0</v>
      </c>
      <c r="R126" s="26"/>
      <c r="S126" s="27"/>
      <c r="T126" s="26"/>
      <c r="U126" s="28"/>
      <c r="V126" s="28"/>
      <c r="W126" s="28"/>
      <c r="X126" s="28"/>
      <c r="Y126" s="28"/>
    </row>
    <row r="127" spans="1:25" ht="16.5" thickBot="1">
      <c r="A127" s="25" t="s">
        <v>63</v>
      </c>
      <c r="B127" s="11">
        <v>207.990989117</v>
      </c>
      <c r="C127" s="11">
        <v>2902.6238805630005</v>
      </c>
      <c r="D127" s="12">
        <v>718.98792238199997</v>
      </c>
      <c r="E127" s="13">
        <v>610.16030758499994</v>
      </c>
      <c r="F127" s="13">
        <f t="shared" si="3"/>
        <v>4439.7630996470007</v>
      </c>
      <c r="G127" s="11">
        <v>0</v>
      </c>
      <c r="H127" s="13">
        <v>4439.7630996443768</v>
      </c>
      <c r="I127" s="13">
        <v>-2.6235356926918031E-9</v>
      </c>
      <c r="J127" s="11">
        <v>0</v>
      </c>
      <c r="K127" s="12">
        <v>0</v>
      </c>
      <c r="L127" s="12">
        <v>0</v>
      </c>
      <c r="M127" s="11">
        <v>0</v>
      </c>
      <c r="N127" s="13">
        <f t="shared" si="4"/>
        <v>0</v>
      </c>
      <c r="O127" s="13">
        <v>0</v>
      </c>
      <c r="P127" s="13">
        <v>0</v>
      </c>
      <c r="Q127" s="11">
        <v>0</v>
      </c>
      <c r="R127" s="26"/>
      <c r="S127" s="27"/>
      <c r="T127" s="26"/>
      <c r="U127" s="28"/>
      <c r="V127" s="28"/>
      <c r="W127" s="28"/>
      <c r="X127" s="28"/>
      <c r="Y127" s="28"/>
    </row>
    <row r="128" spans="1:25" ht="16.5" thickBot="1">
      <c r="A128" s="25" t="s">
        <v>64</v>
      </c>
      <c r="B128" s="11">
        <v>385.72462525800006</v>
      </c>
      <c r="C128" s="11">
        <v>1901.6882992229994</v>
      </c>
      <c r="D128" s="12">
        <v>693.44514238500017</v>
      </c>
      <c r="E128" s="13">
        <v>482.13470019600004</v>
      </c>
      <c r="F128" s="13">
        <f t="shared" si="3"/>
        <v>3462.9927670619991</v>
      </c>
      <c r="G128" s="11">
        <v>0</v>
      </c>
      <c r="H128" s="13">
        <v>3462.9927670677212</v>
      </c>
      <c r="I128" s="13">
        <v>5.7220458984375001E-9</v>
      </c>
      <c r="J128" s="11">
        <v>0</v>
      </c>
      <c r="K128" s="12">
        <v>0</v>
      </c>
      <c r="L128" s="12">
        <v>0</v>
      </c>
      <c r="M128" s="11">
        <v>0</v>
      </c>
      <c r="N128" s="13">
        <f t="shared" si="4"/>
        <v>0</v>
      </c>
      <c r="O128" s="13">
        <v>0</v>
      </c>
      <c r="P128" s="13">
        <v>0</v>
      </c>
      <c r="Q128" s="11">
        <v>0</v>
      </c>
      <c r="R128" s="26"/>
      <c r="S128" s="27"/>
      <c r="T128" s="26"/>
      <c r="U128" s="28"/>
      <c r="V128" s="28"/>
      <c r="W128" s="28"/>
      <c r="X128" s="28"/>
      <c r="Y128" s="28"/>
    </row>
    <row r="129" spans="1:25" ht="16.5" thickBot="1">
      <c r="A129" s="25" t="s">
        <v>65</v>
      </c>
      <c r="B129" s="11">
        <v>433.97299980599996</v>
      </c>
      <c r="C129" s="11">
        <v>1851.8831513480004</v>
      </c>
      <c r="D129" s="12">
        <v>364.22227307899993</v>
      </c>
      <c r="E129" s="13">
        <v>238.15856829000001</v>
      </c>
      <c r="F129" s="13">
        <f t="shared" si="3"/>
        <v>2888.236992523</v>
      </c>
      <c r="G129" s="11">
        <v>0</v>
      </c>
      <c r="H129" s="13">
        <v>2888.236992524447</v>
      </c>
      <c r="I129" s="13">
        <v>1.446809619665146E-9</v>
      </c>
      <c r="J129" s="11">
        <v>0</v>
      </c>
      <c r="K129" s="12">
        <v>0</v>
      </c>
      <c r="L129" s="12">
        <v>0</v>
      </c>
      <c r="M129" s="11">
        <v>0</v>
      </c>
      <c r="N129" s="13">
        <f t="shared" si="4"/>
        <v>0</v>
      </c>
      <c r="O129" s="13">
        <v>0</v>
      </c>
      <c r="P129" s="13">
        <v>0</v>
      </c>
      <c r="Q129" s="11">
        <v>0</v>
      </c>
      <c r="R129" s="26"/>
      <c r="S129" s="27"/>
      <c r="T129" s="26"/>
      <c r="U129" s="28"/>
      <c r="V129" s="28"/>
      <c r="W129" s="28"/>
      <c r="X129" s="28"/>
      <c r="Y129" s="28"/>
    </row>
    <row r="130" spans="1:25" ht="16.5" thickBot="1">
      <c r="A130" s="25" t="s">
        <v>66</v>
      </c>
      <c r="B130" s="11">
        <v>18.177618265999996</v>
      </c>
      <c r="C130" s="11">
        <v>568.88253817899988</v>
      </c>
      <c r="D130" s="12">
        <v>261.49738679500001</v>
      </c>
      <c r="E130" s="13">
        <v>156.966441557</v>
      </c>
      <c r="F130" s="13">
        <f t="shared" si="3"/>
        <v>1005.5239847969999</v>
      </c>
      <c r="G130" s="11">
        <v>0</v>
      </c>
      <c r="H130" s="13">
        <v>1005.5239847947743</v>
      </c>
      <c r="I130" s="13">
        <v>-2.225511707365513E-9</v>
      </c>
      <c r="J130" s="11">
        <v>0</v>
      </c>
      <c r="K130" s="12">
        <v>0</v>
      </c>
      <c r="L130" s="12">
        <v>0</v>
      </c>
      <c r="M130" s="11">
        <v>0</v>
      </c>
      <c r="N130" s="13">
        <f t="shared" si="4"/>
        <v>0</v>
      </c>
      <c r="O130" s="13">
        <v>0</v>
      </c>
      <c r="P130" s="13">
        <v>0</v>
      </c>
      <c r="Q130" s="11">
        <v>0</v>
      </c>
      <c r="R130" s="26"/>
      <c r="S130" s="27"/>
      <c r="T130" s="26"/>
      <c r="U130" s="28"/>
      <c r="V130" s="28"/>
      <c r="W130" s="28"/>
      <c r="X130" s="28"/>
      <c r="Y130" s="28"/>
    </row>
    <row r="131" spans="1:25" ht="16.5" thickBot="1">
      <c r="A131" s="25" t="s">
        <v>67</v>
      </c>
      <c r="B131" s="11">
        <v>374.45221745599997</v>
      </c>
      <c r="C131" s="11">
        <v>2111.9622950399998</v>
      </c>
      <c r="D131" s="12">
        <v>571.350003722</v>
      </c>
      <c r="E131" s="13">
        <v>499.79135721299997</v>
      </c>
      <c r="F131" s="13">
        <f t="shared" si="3"/>
        <v>3557.5558734309998</v>
      </c>
      <c r="G131" s="11">
        <v>0</v>
      </c>
      <c r="H131" s="13">
        <v>3557.5558734302676</v>
      </c>
      <c r="I131" s="13">
        <v>-7.3201954364776614E-10</v>
      </c>
      <c r="J131" s="11">
        <v>0</v>
      </c>
      <c r="K131" s="12">
        <v>0</v>
      </c>
      <c r="L131" s="12">
        <v>0</v>
      </c>
      <c r="M131" s="11">
        <v>0</v>
      </c>
      <c r="N131" s="13">
        <f t="shared" si="4"/>
        <v>0</v>
      </c>
      <c r="O131" s="13">
        <v>0</v>
      </c>
      <c r="P131" s="13">
        <v>0</v>
      </c>
      <c r="Q131" s="11">
        <v>0</v>
      </c>
      <c r="R131" s="26"/>
      <c r="S131" s="27"/>
      <c r="T131" s="26"/>
      <c r="U131" s="28"/>
      <c r="V131" s="28"/>
      <c r="W131" s="28"/>
      <c r="X131" s="28"/>
      <c r="Y131" s="28"/>
    </row>
    <row r="132" spans="1:25" ht="16.5" thickBot="1">
      <c r="A132" s="25" t="s">
        <v>68</v>
      </c>
      <c r="B132" s="11">
        <v>287.31095026000003</v>
      </c>
      <c r="C132" s="11">
        <v>2645.5076444420001</v>
      </c>
      <c r="D132" s="12">
        <v>704.40875351800003</v>
      </c>
      <c r="E132" s="13">
        <v>600.30303871599995</v>
      </c>
      <c r="F132" s="13">
        <f t="shared" si="3"/>
        <v>4237.5303869360005</v>
      </c>
      <c r="G132" s="11">
        <v>0</v>
      </c>
      <c r="H132" s="13">
        <v>4237.530386938317</v>
      </c>
      <c r="I132" s="13">
        <v>2.3171305656433105E-9</v>
      </c>
      <c r="J132" s="11">
        <v>0</v>
      </c>
      <c r="K132" s="12">
        <v>0</v>
      </c>
      <c r="L132" s="12">
        <v>0</v>
      </c>
      <c r="M132" s="11">
        <v>0</v>
      </c>
      <c r="N132" s="13">
        <f t="shared" si="4"/>
        <v>0</v>
      </c>
      <c r="O132" s="13">
        <v>0</v>
      </c>
      <c r="P132" s="13">
        <v>0</v>
      </c>
      <c r="Q132" s="11">
        <v>0</v>
      </c>
      <c r="R132" s="26"/>
      <c r="S132" s="27"/>
      <c r="T132" s="26"/>
      <c r="U132" s="28"/>
      <c r="V132" s="28"/>
      <c r="W132" s="28"/>
      <c r="X132" s="28"/>
      <c r="Y132" s="28"/>
    </row>
    <row r="133" spans="1:25" ht="16.5" thickBot="1">
      <c r="A133" s="25" t="s">
        <v>69</v>
      </c>
      <c r="B133" s="11">
        <v>244.22590668199999</v>
      </c>
      <c r="C133" s="11">
        <v>1645.870561808</v>
      </c>
      <c r="D133" s="12">
        <v>569.98834824300002</v>
      </c>
      <c r="E133" s="13">
        <v>347.05524223700002</v>
      </c>
      <c r="F133" s="13">
        <f t="shared" si="3"/>
        <v>2807.1400589700002</v>
      </c>
      <c r="G133" s="11">
        <v>0</v>
      </c>
      <c r="H133" s="13">
        <v>2807.1400589703467</v>
      </c>
      <c r="I133" s="13">
        <v>3.4691765904426575E-10</v>
      </c>
      <c r="J133" s="11">
        <v>0</v>
      </c>
      <c r="K133" s="12">
        <v>0</v>
      </c>
      <c r="L133" s="12">
        <v>0</v>
      </c>
      <c r="M133" s="11">
        <v>0</v>
      </c>
      <c r="N133" s="13">
        <f t="shared" si="4"/>
        <v>0</v>
      </c>
      <c r="O133" s="13">
        <v>0</v>
      </c>
      <c r="P133" s="13">
        <v>0</v>
      </c>
      <c r="Q133" s="11">
        <v>0</v>
      </c>
      <c r="R133" s="26"/>
      <c r="S133" s="27"/>
      <c r="T133" s="26"/>
      <c r="U133" s="28"/>
      <c r="V133" s="28"/>
      <c r="W133" s="28"/>
      <c r="X133" s="28"/>
      <c r="Y133" s="28"/>
    </row>
    <row r="134" spans="1:25" ht="16.5" thickBot="1">
      <c r="A134" s="25" t="s">
        <v>70</v>
      </c>
      <c r="B134" s="11">
        <v>79.510425822999991</v>
      </c>
      <c r="C134" s="11">
        <v>897.97771773800002</v>
      </c>
      <c r="D134" s="12">
        <v>364.64188264699999</v>
      </c>
      <c r="E134" s="13">
        <v>205.697840531</v>
      </c>
      <c r="F134" s="13">
        <f t="shared" si="3"/>
        <v>1547.827866739</v>
      </c>
      <c r="G134" s="11">
        <v>0</v>
      </c>
      <c r="H134" s="13">
        <v>1547.8278667361792</v>
      </c>
      <c r="I134" s="13">
        <v>-2.8207432478666306E-9</v>
      </c>
      <c r="J134" s="11">
        <v>0</v>
      </c>
      <c r="K134" s="12">
        <v>0</v>
      </c>
      <c r="L134" s="12">
        <v>0</v>
      </c>
      <c r="M134" s="11">
        <v>0</v>
      </c>
      <c r="N134" s="13">
        <f t="shared" si="4"/>
        <v>0</v>
      </c>
      <c r="O134" s="13">
        <v>0</v>
      </c>
      <c r="P134" s="13">
        <v>0</v>
      </c>
      <c r="Q134" s="11">
        <v>0</v>
      </c>
      <c r="R134" s="26"/>
      <c r="S134" s="27"/>
      <c r="T134" s="26"/>
      <c r="U134" s="28"/>
      <c r="V134" s="28"/>
      <c r="W134" s="28"/>
      <c r="X134" s="28"/>
      <c r="Y134" s="28"/>
    </row>
    <row r="135" spans="1:25" s="31" customFormat="1" ht="16.5" thickBot="1">
      <c r="A135" s="29" t="s">
        <v>71</v>
      </c>
      <c r="B135" s="30">
        <f>SUM(B80:B134)</f>
        <v>182961.59283224007</v>
      </c>
      <c r="C135" s="30">
        <f t="shared" ref="C135" si="5">SUM(C80:C134)</f>
        <v>320902.6829197061</v>
      </c>
      <c r="D135" s="30">
        <f t="shared" ref="D135" si="6">SUM(D80:D134)</f>
        <v>132317.30613778497</v>
      </c>
      <c r="E135" s="30">
        <f t="shared" ref="E135:F135" si="7">SUM(E80:E134)</f>
        <v>101667.94918610199</v>
      </c>
      <c r="F135" s="30">
        <f t="shared" si="7"/>
        <v>737849.53107583302</v>
      </c>
      <c r="G135" s="30">
        <f t="shared" ref="G135" si="8">SUM(G80:G134)</f>
        <v>-16424.161755761001</v>
      </c>
      <c r="H135" s="30">
        <f t="shared" ref="H135" si="9">SUM(H80:H134)</f>
        <v>721425.36932010599</v>
      </c>
      <c r="I135" s="30">
        <f t="shared" ref="I135" si="10">SUM(I80:I134)</f>
        <v>3.3876858651638024E-8</v>
      </c>
      <c r="J135" s="30">
        <f t="shared" ref="J135" si="11">SUM(J80:J134)</f>
        <v>0</v>
      </c>
      <c r="K135" s="30">
        <f t="shared" ref="K135" si="12">SUM(K80:K134)</f>
        <v>518.95770055200001</v>
      </c>
      <c r="L135" s="30">
        <f t="shared" ref="L135" si="13">SUM(L80:L134)</f>
        <v>3065.2954599260001</v>
      </c>
      <c r="M135" s="30">
        <f t="shared" ref="M135:N135" si="14">SUM(M80:M134)</f>
        <v>5995.7554259449989</v>
      </c>
      <c r="N135" s="30">
        <f t="shared" si="14"/>
        <v>9580.0085864230005</v>
      </c>
      <c r="O135" s="30">
        <f t="shared" ref="O135" si="15">SUM(O80:O134)</f>
        <v>-1266.6848766189999</v>
      </c>
      <c r="P135" s="30">
        <f t="shared" ref="P135" si="16">SUM(P80:P134)</f>
        <v>8313.323709801838</v>
      </c>
      <c r="Q135" s="30">
        <f t="shared" ref="Q135" si="17">SUM(Q80:Q134)</f>
        <v>-2.163043973268941E-9</v>
      </c>
      <c r="R135" s="30">
        <f t="shared" ref="R135" si="18">SUM(R80:R134)</f>
        <v>0</v>
      </c>
      <c r="S135" s="30">
        <f t="shared" ref="S135" si="19">SUM(S80:S134)</f>
        <v>2547.9</v>
      </c>
      <c r="T135" s="30">
        <f t="shared" ref="T135" si="20">SUM(T80:T134)</f>
        <v>23.3</v>
      </c>
      <c r="U135" s="30">
        <f t="shared" ref="U135" si="21">SUM(U80:U134)</f>
        <v>0</v>
      </c>
      <c r="V135" s="30">
        <f t="shared" ref="V135" si="22">SUM(V80:V134)</f>
        <v>2571.2000000000003</v>
      </c>
      <c r="W135" s="30">
        <f t="shared" ref="W135" si="23">SUM(W80:W134)</f>
        <v>0</v>
      </c>
      <c r="X135" s="30">
        <f t="shared" ref="X135" si="24">SUM(X80:X134)</f>
        <v>2571.2000000000003</v>
      </c>
      <c r="Y135" s="30">
        <f t="shared" ref="Y135" si="25">SUM(Y80:Y134)</f>
        <v>0</v>
      </c>
    </row>
    <row r="136" spans="1:25" ht="23.25">
      <c r="N136" s="32"/>
    </row>
    <row r="137" spans="1:25" ht="23.25">
      <c r="N137" s="32"/>
    </row>
    <row r="138" spans="1:25" ht="23.25">
      <c r="N138" s="32"/>
    </row>
    <row r="139" spans="1:25" ht="23.25">
      <c r="N139" s="32"/>
    </row>
    <row r="140" spans="1:25" ht="23.25">
      <c r="N140" s="32"/>
    </row>
    <row r="141" spans="1:25" ht="23.25">
      <c r="N141" s="32"/>
    </row>
    <row r="142" spans="1:25" ht="23.25">
      <c r="N142" s="32"/>
    </row>
    <row r="143" spans="1:25" ht="23.25">
      <c r="N143" s="32"/>
    </row>
    <row r="144" spans="1:25" ht="23.25">
      <c r="N144" s="32"/>
    </row>
    <row r="145" spans="1:25" ht="23.25">
      <c r="N145" s="32"/>
    </row>
    <row r="146" spans="1:25" ht="12.75" thickBot="1"/>
    <row r="147" spans="1:25" ht="24.75" customHeight="1" thickBot="1">
      <c r="A147" s="23"/>
      <c r="B147" s="154" t="s">
        <v>76</v>
      </c>
      <c r="C147" s="155"/>
      <c r="D147" s="155"/>
      <c r="E147" s="155"/>
      <c r="F147" s="155"/>
      <c r="G147" s="155"/>
      <c r="H147" s="155"/>
      <c r="I147" s="156"/>
      <c r="J147" s="157" t="s">
        <v>77</v>
      </c>
      <c r="K147" s="157"/>
      <c r="L147" s="157"/>
      <c r="M147" s="157"/>
      <c r="N147" s="157"/>
      <c r="O147" s="157"/>
      <c r="P147" s="157"/>
      <c r="Q147" s="157"/>
      <c r="R147" s="151" t="s">
        <v>78</v>
      </c>
      <c r="S147" s="151"/>
      <c r="T147" s="151"/>
      <c r="U147" s="151"/>
      <c r="V147" s="151"/>
      <c r="W147" s="151"/>
      <c r="X147" s="151"/>
      <c r="Y147" s="151"/>
    </row>
    <row r="148" spans="1:25" ht="114" customHeight="1" thickBot="1">
      <c r="A148" s="24">
        <v>2020</v>
      </c>
      <c r="B148" s="9" t="s">
        <v>6</v>
      </c>
      <c r="C148" s="9" t="s">
        <v>7</v>
      </c>
      <c r="D148" s="9" t="s">
        <v>8</v>
      </c>
      <c r="E148" s="9" t="s">
        <v>9</v>
      </c>
      <c r="F148" s="9" t="s">
        <v>156</v>
      </c>
      <c r="G148" s="9" t="s">
        <v>11</v>
      </c>
      <c r="H148" s="9" t="s">
        <v>12</v>
      </c>
      <c r="I148" s="9" t="s">
        <v>13</v>
      </c>
      <c r="J148" s="9" t="s">
        <v>6</v>
      </c>
      <c r="K148" s="9" t="s">
        <v>7</v>
      </c>
      <c r="L148" s="9" t="s">
        <v>8</v>
      </c>
      <c r="M148" s="9" t="s">
        <v>79</v>
      </c>
      <c r="N148" s="9" t="s">
        <v>156</v>
      </c>
      <c r="O148" s="9" t="s">
        <v>11</v>
      </c>
      <c r="P148" s="9" t="s">
        <v>12</v>
      </c>
      <c r="Q148" s="9" t="s">
        <v>13</v>
      </c>
      <c r="R148" s="9" t="s">
        <v>6</v>
      </c>
      <c r="S148" s="9" t="s">
        <v>7</v>
      </c>
      <c r="T148" s="9" t="s">
        <v>8</v>
      </c>
      <c r="U148" s="9" t="s">
        <v>79</v>
      </c>
      <c r="V148" s="9" t="s">
        <v>156</v>
      </c>
      <c r="W148" s="9" t="s">
        <v>11</v>
      </c>
      <c r="X148" s="9" t="s">
        <v>12</v>
      </c>
      <c r="Y148" s="9" t="s">
        <v>13</v>
      </c>
    </row>
    <row r="149" spans="1:25" ht="16.5" thickBot="1">
      <c r="A149" s="25" t="s">
        <v>16</v>
      </c>
      <c r="B149" s="11">
        <v>1181.808737311</v>
      </c>
      <c r="C149" s="11">
        <v>3316.1142859060001</v>
      </c>
      <c r="D149" s="12">
        <v>1063.9410294510001</v>
      </c>
      <c r="E149" s="13">
        <v>1490.969868057</v>
      </c>
      <c r="F149" s="13">
        <f>+B149+C149+D149+E149</f>
        <v>7052.8339207250001</v>
      </c>
      <c r="G149" s="11">
        <v>-240.32077511599999</v>
      </c>
      <c r="H149" s="13">
        <v>6812.5131456086428</v>
      </c>
      <c r="I149" s="13">
        <v>-3.557652235031128E-10</v>
      </c>
      <c r="J149" s="11">
        <v>0</v>
      </c>
      <c r="K149" s="12">
        <v>0</v>
      </c>
      <c r="L149" s="12">
        <v>0</v>
      </c>
      <c r="M149" s="11">
        <v>0</v>
      </c>
      <c r="N149" s="13">
        <f>+J149+K149+L149+M149</f>
        <v>0</v>
      </c>
      <c r="O149" s="13">
        <v>0</v>
      </c>
      <c r="P149" s="13">
        <v>0</v>
      </c>
      <c r="Q149" s="11">
        <v>0</v>
      </c>
      <c r="R149" s="26"/>
      <c r="S149" s="27"/>
      <c r="T149" s="26"/>
      <c r="U149" s="28"/>
      <c r="V149" s="28"/>
      <c r="W149" s="28"/>
      <c r="X149" s="28"/>
      <c r="Y149" s="28"/>
    </row>
    <row r="150" spans="1:25" ht="16.5" thickBot="1">
      <c r="A150" s="25" t="s">
        <v>17</v>
      </c>
      <c r="B150" s="11">
        <v>3452.1870835770001</v>
      </c>
      <c r="C150" s="11">
        <v>2877.6606365479993</v>
      </c>
      <c r="D150" s="12">
        <v>2721.6519823009999</v>
      </c>
      <c r="E150" s="13">
        <v>1537.2270452140001</v>
      </c>
      <c r="F150" s="13">
        <f t="shared" ref="F150:F203" si="26">+B150+C150+D150+E150</f>
        <v>10588.726747639999</v>
      </c>
      <c r="G150" s="11">
        <v>0</v>
      </c>
      <c r="H150" s="13">
        <v>10588.726747638117</v>
      </c>
      <c r="I150" s="13">
        <v>-1.8812716007232666E-9</v>
      </c>
      <c r="J150" s="11">
        <v>0</v>
      </c>
      <c r="K150" s="12">
        <v>0</v>
      </c>
      <c r="L150" s="12">
        <v>0</v>
      </c>
      <c r="M150" s="11">
        <v>0</v>
      </c>
      <c r="N150" s="13">
        <f t="shared" ref="N150:N203" si="27">+J150+K150+L150+M150</f>
        <v>0</v>
      </c>
      <c r="O150" s="13">
        <v>0</v>
      </c>
      <c r="P150" s="13">
        <v>0</v>
      </c>
      <c r="Q150" s="11">
        <v>0</v>
      </c>
      <c r="R150" s="26"/>
      <c r="S150" s="27"/>
      <c r="T150" s="26"/>
      <c r="U150" s="28"/>
      <c r="V150" s="28"/>
      <c r="W150" s="28"/>
      <c r="X150" s="28"/>
      <c r="Y150" s="28"/>
    </row>
    <row r="151" spans="1:25" ht="16.5" thickBot="1">
      <c r="A151" s="25" t="s">
        <v>18</v>
      </c>
      <c r="B151" s="11">
        <v>1305.9096351130001</v>
      </c>
      <c r="C151" s="11">
        <v>1095.356918854</v>
      </c>
      <c r="D151" s="12">
        <v>466.70860816700008</v>
      </c>
      <c r="E151" s="13">
        <v>376.45868824099995</v>
      </c>
      <c r="F151" s="13">
        <f t="shared" si="26"/>
        <v>3244.433850375</v>
      </c>
      <c r="G151" s="11">
        <v>-90.038373581000002</v>
      </c>
      <c r="H151" s="13">
        <v>3154.3954767934792</v>
      </c>
      <c r="I151" s="13">
        <v>-5.2060931921005254E-10</v>
      </c>
      <c r="J151" s="11">
        <v>0</v>
      </c>
      <c r="K151" s="12">
        <v>0</v>
      </c>
      <c r="L151" s="12">
        <v>0</v>
      </c>
      <c r="M151" s="11">
        <v>0</v>
      </c>
      <c r="N151" s="13">
        <f t="shared" si="27"/>
        <v>0</v>
      </c>
      <c r="O151" s="13">
        <v>0</v>
      </c>
      <c r="P151" s="13">
        <v>0</v>
      </c>
      <c r="Q151" s="11">
        <v>0</v>
      </c>
      <c r="R151" s="26"/>
      <c r="S151" s="27"/>
      <c r="T151" s="26"/>
      <c r="U151" s="28"/>
      <c r="V151" s="28"/>
      <c r="W151" s="28"/>
      <c r="X151" s="28"/>
      <c r="Y151" s="28"/>
    </row>
    <row r="152" spans="1:25" ht="16.5" thickBot="1">
      <c r="A152" s="25" t="s">
        <v>19</v>
      </c>
      <c r="B152" s="11">
        <v>1738.3597034499999</v>
      </c>
      <c r="C152" s="11">
        <v>1838.2809441860004</v>
      </c>
      <c r="D152" s="12">
        <v>1224.8983459179999</v>
      </c>
      <c r="E152" s="13">
        <v>2129.9998276749998</v>
      </c>
      <c r="F152" s="13">
        <f t="shared" si="26"/>
        <v>6931.538821229</v>
      </c>
      <c r="G152" s="11">
        <v>-420.43425169300002</v>
      </c>
      <c r="H152" s="13">
        <v>6511.1045695323119</v>
      </c>
      <c r="I152" s="13">
        <v>-3.6880373954772949E-9</v>
      </c>
      <c r="J152" s="11">
        <v>0</v>
      </c>
      <c r="K152" s="12">
        <v>72.425878822000001</v>
      </c>
      <c r="L152" s="12">
        <v>526.70556209999995</v>
      </c>
      <c r="M152" s="11">
        <v>1050.6639992110001</v>
      </c>
      <c r="N152" s="13">
        <f t="shared" si="27"/>
        <v>1649.7954401330001</v>
      </c>
      <c r="O152" s="13">
        <v>-27.026637721</v>
      </c>
      <c r="P152" s="13">
        <v>1622.7688024109113</v>
      </c>
      <c r="Q152" s="11">
        <v>-1.0887160897254944E-9</v>
      </c>
      <c r="R152" s="26"/>
      <c r="S152" s="27"/>
      <c r="T152" s="26"/>
      <c r="U152" s="28"/>
      <c r="V152" s="28"/>
      <c r="W152" s="28"/>
      <c r="X152" s="28"/>
      <c r="Y152" s="28"/>
    </row>
    <row r="153" spans="1:25" ht="16.5" thickBot="1">
      <c r="A153" s="25" t="s">
        <v>20</v>
      </c>
      <c r="B153" s="11">
        <v>2306.4653872029994</v>
      </c>
      <c r="C153" s="11">
        <v>1806.3108985590002</v>
      </c>
      <c r="D153" s="12">
        <v>1445.4588649579998</v>
      </c>
      <c r="E153" s="13">
        <v>858.02514844199993</v>
      </c>
      <c r="F153" s="13">
        <f t="shared" si="26"/>
        <v>6416.2602991619997</v>
      </c>
      <c r="G153" s="11">
        <v>-201.02329178700001</v>
      </c>
      <c r="H153" s="13">
        <v>6215.2370073725679</v>
      </c>
      <c r="I153" s="13">
        <v>-2.43261456489563E-9</v>
      </c>
      <c r="J153" s="11">
        <v>0</v>
      </c>
      <c r="K153" s="12">
        <v>0</v>
      </c>
      <c r="L153" s="12">
        <v>0</v>
      </c>
      <c r="M153" s="11">
        <v>0</v>
      </c>
      <c r="N153" s="13">
        <f t="shared" si="27"/>
        <v>0</v>
      </c>
      <c r="O153" s="13">
        <v>0</v>
      </c>
      <c r="P153" s="13">
        <v>0</v>
      </c>
      <c r="Q153" s="11">
        <v>0</v>
      </c>
      <c r="R153" s="26"/>
      <c r="S153" s="27"/>
      <c r="T153" s="26"/>
      <c r="U153" s="28"/>
      <c r="V153" s="28"/>
      <c r="W153" s="28"/>
      <c r="X153" s="28"/>
      <c r="Y153" s="28"/>
    </row>
    <row r="154" spans="1:25" ht="16.5" thickBot="1">
      <c r="A154" s="25" t="s">
        <v>21</v>
      </c>
      <c r="B154" s="11">
        <v>3726.2611547669994</v>
      </c>
      <c r="C154" s="11">
        <v>4152.9211931599993</v>
      </c>
      <c r="D154" s="12">
        <v>1453.9933450859999</v>
      </c>
      <c r="E154" s="13">
        <v>1365.7874160160002</v>
      </c>
      <c r="F154" s="13">
        <f t="shared" si="26"/>
        <v>10698.963109029</v>
      </c>
      <c r="G154" s="11">
        <v>-2796.8731116819999</v>
      </c>
      <c r="H154" s="13">
        <v>7902.0899973465648</v>
      </c>
      <c r="I154" s="13">
        <v>-4.3213367462158205E-10</v>
      </c>
      <c r="J154" s="11">
        <v>0</v>
      </c>
      <c r="K154" s="12">
        <v>0</v>
      </c>
      <c r="L154" s="12">
        <v>0</v>
      </c>
      <c r="M154" s="11">
        <v>0</v>
      </c>
      <c r="N154" s="13">
        <f t="shared" si="27"/>
        <v>0</v>
      </c>
      <c r="O154" s="13">
        <v>0</v>
      </c>
      <c r="P154" s="13">
        <v>0</v>
      </c>
      <c r="Q154" s="11">
        <v>0</v>
      </c>
      <c r="R154" s="26"/>
      <c r="S154" s="27"/>
      <c r="T154" s="26"/>
      <c r="U154" s="28"/>
      <c r="V154" s="28"/>
      <c r="W154" s="28"/>
      <c r="X154" s="28"/>
      <c r="Y154" s="28"/>
    </row>
    <row r="155" spans="1:25" ht="16.5" thickBot="1">
      <c r="A155" s="25" t="s">
        <v>22</v>
      </c>
      <c r="B155" s="11">
        <v>2483.007416771</v>
      </c>
      <c r="C155" s="11">
        <v>3709.0073226609984</v>
      </c>
      <c r="D155" s="12">
        <v>1760.643009781</v>
      </c>
      <c r="E155" s="13">
        <v>1519.944764262</v>
      </c>
      <c r="F155" s="13">
        <f t="shared" si="26"/>
        <v>9472.602513474998</v>
      </c>
      <c r="G155" s="11">
        <v>0</v>
      </c>
      <c r="H155" s="13">
        <v>9472.6025134732281</v>
      </c>
      <c r="I155" s="13">
        <v>-1.7695128917694091E-9</v>
      </c>
      <c r="J155" s="11">
        <v>0</v>
      </c>
      <c r="K155" s="12">
        <v>0</v>
      </c>
      <c r="L155" s="12">
        <v>0</v>
      </c>
      <c r="M155" s="11">
        <v>0</v>
      </c>
      <c r="N155" s="13">
        <f t="shared" si="27"/>
        <v>0</v>
      </c>
      <c r="O155" s="13">
        <v>0</v>
      </c>
      <c r="P155" s="13">
        <v>0</v>
      </c>
      <c r="Q155" s="11">
        <v>0</v>
      </c>
      <c r="R155" s="26"/>
      <c r="S155" s="27"/>
      <c r="T155" s="26"/>
      <c r="U155" s="28"/>
      <c r="V155" s="28"/>
      <c r="W155" s="28"/>
      <c r="X155" s="28"/>
      <c r="Y155" s="28"/>
    </row>
    <row r="156" spans="1:25" ht="16.5" thickBot="1">
      <c r="A156" s="25" t="s">
        <v>23</v>
      </c>
      <c r="B156" s="11">
        <v>1889.9292395370003</v>
      </c>
      <c r="C156" s="11">
        <v>2663.946867001001</v>
      </c>
      <c r="D156" s="12">
        <v>1702.0187532689999</v>
      </c>
      <c r="E156" s="13">
        <v>1824.5075535670001</v>
      </c>
      <c r="F156" s="13">
        <f t="shared" si="26"/>
        <v>8080.4024133740013</v>
      </c>
      <c r="G156" s="11">
        <v>0</v>
      </c>
      <c r="H156" s="13">
        <v>8080.4024133746243</v>
      </c>
      <c r="I156" s="13">
        <v>6.2305480241775516E-10</v>
      </c>
      <c r="J156" s="11">
        <v>0</v>
      </c>
      <c r="K156" s="12">
        <v>0</v>
      </c>
      <c r="L156" s="12">
        <v>0</v>
      </c>
      <c r="M156" s="11">
        <v>0</v>
      </c>
      <c r="N156" s="13">
        <f t="shared" si="27"/>
        <v>0</v>
      </c>
      <c r="O156" s="13">
        <v>0</v>
      </c>
      <c r="P156" s="13">
        <v>0</v>
      </c>
      <c r="Q156" s="11">
        <v>0</v>
      </c>
      <c r="R156" s="26"/>
      <c r="S156" s="27"/>
      <c r="T156" s="26"/>
      <c r="U156" s="28"/>
      <c r="V156" s="28"/>
      <c r="W156" s="28"/>
      <c r="X156" s="28"/>
      <c r="Y156" s="28"/>
    </row>
    <row r="157" spans="1:25" ht="16.5" thickBot="1">
      <c r="A157" s="25" t="s">
        <v>24</v>
      </c>
      <c r="B157" s="11">
        <v>1389.816081915</v>
      </c>
      <c r="C157" s="11">
        <v>1264.2928612559999</v>
      </c>
      <c r="D157" s="12">
        <v>970.37265033199992</v>
      </c>
      <c r="E157" s="13">
        <v>541.42339537599992</v>
      </c>
      <c r="F157" s="13">
        <f t="shared" si="26"/>
        <v>4165.9049888789996</v>
      </c>
      <c r="G157" s="11">
        <v>0</v>
      </c>
      <c r="H157" s="13">
        <v>4165.9049888827458</v>
      </c>
      <c r="I157" s="13">
        <v>3.7457793951034548E-9</v>
      </c>
      <c r="J157" s="11">
        <v>0</v>
      </c>
      <c r="K157" s="12">
        <v>0</v>
      </c>
      <c r="L157" s="12">
        <v>0</v>
      </c>
      <c r="M157" s="11">
        <v>0</v>
      </c>
      <c r="N157" s="13">
        <f t="shared" si="27"/>
        <v>0</v>
      </c>
      <c r="O157" s="13">
        <v>0</v>
      </c>
      <c r="P157" s="13">
        <v>0</v>
      </c>
      <c r="Q157" s="11">
        <v>0</v>
      </c>
      <c r="R157" s="26"/>
      <c r="S157" s="27"/>
      <c r="T157" s="26"/>
      <c r="U157" s="28"/>
      <c r="V157" s="28"/>
      <c r="W157" s="28"/>
      <c r="X157" s="28"/>
      <c r="Y157" s="28"/>
    </row>
    <row r="158" spans="1:25" ht="16.5" thickBot="1">
      <c r="A158" s="25" t="s">
        <v>25</v>
      </c>
      <c r="B158" s="11">
        <v>2251.5986492050001</v>
      </c>
      <c r="C158" s="11">
        <v>1096.528637057</v>
      </c>
      <c r="D158" s="12">
        <v>860.12682935400005</v>
      </c>
      <c r="E158" s="13">
        <v>1341.5105861070003</v>
      </c>
      <c r="F158" s="13">
        <f t="shared" si="26"/>
        <v>5549.7647017230001</v>
      </c>
      <c r="G158" s="11">
        <v>-231.74949406600001</v>
      </c>
      <c r="H158" s="13">
        <v>5318.0152076582117</v>
      </c>
      <c r="I158" s="13">
        <v>1.2116506695747375E-9</v>
      </c>
      <c r="J158" s="11">
        <v>0</v>
      </c>
      <c r="K158" s="12">
        <v>0</v>
      </c>
      <c r="L158" s="12">
        <v>0</v>
      </c>
      <c r="M158" s="11">
        <v>0</v>
      </c>
      <c r="N158" s="13">
        <f t="shared" si="27"/>
        <v>0</v>
      </c>
      <c r="O158" s="13">
        <v>0</v>
      </c>
      <c r="P158" s="13">
        <v>0</v>
      </c>
      <c r="Q158" s="11">
        <v>0</v>
      </c>
      <c r="R158" s="26"/>
      <c r="S158" s="27"/>
      <c r="T158" s="26"/>
      <c r="U158" s="28"/>
      <c r="V158" s="28"/>
      <c r="W158" s="28"/>
      <c r="X158" s="28"/>
      <c r="Y158" s="28"/>
    </row>
    <row r="159" spans="1:25" ht="16.5" thickBot="1">
      <c r="A159" s="25" t="s">
        <v>26</v>
      </c>
      <c r="B159" s="11">
        <v>2998.7955421010006</v>
      </c>
      <c r="C159" s="11">
        <v>3837.2812946270001</v>
      </c>
      <c r="D159" s="12">
        <v>3602.2140716530002</v>
      </c>
      <c r="E159" s="13">
        <v>1869.9341295010004</v>
      </c>
      <c r="F159" s="13">
        <f t="shared" si="26"/>
        <v>12308.225037882001</v>
      </c>
      <c r="G159" s="11">
        <v>0</v>
      </c>
      <c r="H159" s="13">
        <v>12308.225037877806</v>
      </c>
      <c r="I159" s="13">
        <v>-4.1946768760681148E-9</v>
      </c>
      <c r="J159" s="11">
        <v>0</v>
      </c>
      <c r="K159" s="12">
        <v>0</v>
      </c>
      <c r="L159" s="12">
        <v>0</v>
      </c>
      <c r="M159" s="11">
        <v>0</v>
      </c>
      <c r="N159" s="13">
        <f t="shared" si="27"/>
        <v>0</v>
      </c>
      <c r="O159" s="13">
        <v>0</v>
      </c>
      <c r="P159" s="13">
        <v>0</v>
      </c>
      <c r="Q159" s="11">
        <v>0</v>
      </c>
      <c r="R159" s="26"/>
      <c r="S159" s="27"/>
      <c r="T159" s="26"/>
      <c r="U159" s="28"/>
      <c r="V159" s="28"/>
      <c r="W159" s="28"/>
      <c r="X159" s="28"/>
      <c r="Y159" s="28"/>
    </row>
    <row r="160" spans="1:25" ht="16.5" thickBot="1">
      <c r="A160" s="25" t="s">
        <v>27</v>
      </c>
      <c r="B160" s="11">
        <v>3248.142871909</v>
      </c>
      <c r="C160" s="11">
        <v>6291.656470429999</v>
      </c>
      <c r="D160" s="12">
        <v>4205.7708682559996</v>
      </c>
      <c r="E160" s="13">
        <v>1643.966790015</v>
      </c>
      <c r="F160" s="13">
        <f t="shared" si="26"/>
        <v>15389.53700061</v>
      </c>
      <c r="G160" s="11">
        <v>-858.02152203000003</v>
      </c>
      <c r="H160" s="13">
        <v>14531.515478579198</v>
      </c>
      <c r="I160" s="13">
        <v>-7.9907476902008055E-10</v>
      </c>
      <c r="J160" s="11">
        <v>0</v>
      </c>
      <c r="K160" s="12">
        <v>0</v>
      </c>
      <c r="L160" s="12">
        <v>0</v>
      </c>
      <c r="M160" s="11">
        <v>0</v>
      </c>
      <c r="N160" s="13">
        <f t="shared" si="27"/>
        <v>0</v>
      </c>
      <c r="O160" s="13">
        <v>0</v>
      </c>
      <c r="P160" s="13">
        <v>0</v>
      </c>
      <c r="Q160" s="11">
        <v>0</v>
      </c>
      <c r="R160" s="26"/>
      <c r="S160" s="27"/>
      <c r="T160" s="26"/>
      <c r="U160" s="28"/>
      <c r="V160" s="28"/>
      <c r="W160" s="28"/>
      <c r="X160" s="28"/>
      <c r="Y160" s="28"/>
    </row>
    <row r="161" spans="1:25" ht="16.5" thickBot="1">
      <c r="A161" s="25" t="s">
        <v>28</v>
      </c>
      <c r="B161" s="11">
        <v>7984.7280550620007</v>
      </c>
      <c r="C161" s="11">
        <v>12036.833814202999</v>
      </c>
      <c r="D161" s="12">
        <v>8456.5402150949976</v>
      </c>
      <c r="E161" s="13">
        <v>3683.0906890410001</v>
      </c>
      <c r="F161" s="13">
        <f t="shared" si="26"/>
        <v>32161.192773400999</v>
      </c>
      <c r="G161" s="11">
        <v>-3607.0101221520003</v>
      </c>
      <c r="H161" s="13">
        <v>28554.182651248761</v>
      </c>
      <c r="I161" s="13">
        <v>-2.384185791015625E-10</v>
      </c>
      <c r="J161" s="11">
        <v>0</v>
      </c>
      <c r="K161" s="12">
        <v>0</v>
      </c>
      <c r="L161" s="12">
        <v>0</v>
      </c>
      <c r="M161" s="11">
        <v>0</v>
      </c>
      <c r="N161" s="13">
        <f t="shared" si="27"/>
        <v>0</v>
      </c>
      <c r="O161" s="13">
        <v>0</v>
      </c>
      <c r="P161" s="13">
        <v>0</v>
      </c>
      <c r="Q161" s="11">
        <v>0</v>
      </c>
      <c r="R161" s="26"/>
      <c r="S161" s="27"/>
      <c r="T161" s="26"/>
      <c r="U161" s="28"/>
      <c r="V161" s="28"/>
      <c r="W161" s="28"/>
      <c r="X161" s="28"/>
      <c r="Y161" s="28"/>
    </row>
    <row r="162" spans="1:25" ht="16.5" thickBot="1">
      <c r="A162" s="25" t="s">
        <v>29</v>
      </c>
      <c r="B162" s="11">
        <v>4202.0156951590006</v>
      </c>
      <c r="C162" s="11">
        <v>9605.7721407359986</v>
      </c>
      <c r="D162" s="12">
        <v>8605.5750916309989</v>
      </c>
      <c r="E162" s="13">
        <v>3587.1810378490004</v>
      </c>
      <c r="F162" s="13">
        <f t="shared" si="26"/>
        <v>26000.543965375</v>
      </c>
      <c r="G162" s="11">
        <v>-1490.7906367530002</v>
      </c>
      <c r="H162" s="13">
        <v>24509.753328625808</v>
      </c>
      <c r="I162" s="13">
        <v>3.8109719753265377E-9</v>
      </c>
      <c r="J162" s="11">
        <v>0</v>
      </c>
      <c r="K162" s="12">
        <v>0</v>
      </c>
      <c r="L162" s="12">
        <v>0</v>
      </c>
      <c r="M162" s="11">
        <v>0</v>
      </c>
      <c r="N162" s="13">
        <f t="shared" si="27"/>
        <v>0</v>
      </c>
      <c r="O162" s="13">
        <v>0</v>
      </c>
      <c r="P162" s="13">
        <v>0</v>
      </c>
      <c r="Q162" s="11">
        <v>0</v>
      </c>
      <c r="R162" s="26"/>
      <c r="S162" s="27"/>
      <c r="T162" s="26"/>
      <c r="U162" s="28"/>
      <c r="V162" s="28"/>
      <c r="W162" s="28"/>
      <c r="X162" s="28"/>
      <c r="Y162" s="28"/>
    </row>
    <row r="163" spans="1:25" ht="16.5" thickBot="1">
      <c r="A163" s="25" t="s">
        <v>30</v>
      </c>
      <c r="B163" s="11">
        <v>4359.782307466</v>
      </c>
      <c r="C163" s="11">
        <v>10199.654060365001</v>
      </c>
      <c r="D163" s="12">
        <v>5896.814605141999</v>
      </c>
      <c r="E163" s="13">
        <v>2446.5953068189997</v>
      </c>
      <c r="F163" s="13">
        <f t="shared" si="26"/>
        <v>22902.846279792</v>
      </c>
      <c r="G163" s="11">
        <v>-5186.2183238019998</v>
      </c>
      <c r="H163" s="13">
        <v>17716.627955987231</v>
      </c>
      <c r="I163" s="13">
        <v>-2.771615982055664E-9</v>
      </c>
      <c r="J163" s="11">
        <v>0</v>
      </c>
      <c r="K163" s="12">
        <v>354.20350142899997</v>
      </c>
      <c r="L163" s="12">
        <v>2263.6463544359999</v>
      </c>
      <c r="M163" s="11">
        <v>4192.4902632150006</v>
      </c>
      <c r="N163" s="13">
        <f t="shared" si="27"/>
        <v>6810.3401190800005</v>
      </c>
      <c r="O163" s="13">
        <v>-1363.5184111440001</v>
      </c>
      <c r="P163" s="13">
        <v>5446.8217079341275</v>
      </c>
      <c r="Q163" s="11">
        <v>-1.8738210201263428E-9</v>
      </c>
      <c r="R163" s="26">
        <v>0</v>
      </c>
      <c r="S163" s="27">
        <v>2570.5770000000002</v>
      </c>
      <c r="T163" s="26">
        <v>0</v>
      </c>
      <c r="U163" s="28">
        <v>0</v>
      </c>
      <c r="V163" s="28">
        <f>+S163+T163</f>
        <v>2570.5770000000002</v>
      </c>
      <c r="W163" s="28">
        <v>0</v>
      </c>
      <c r="X163" s="28">
        <f>+V163</f>
        <v>2570.5770000000002</v>
      </c>
      <c r="Y163" s="28">
        <f>+V163-X163</f>
        <v>0</v>
      </c>
    </row>
    <row r="164" spans="1:25" ht="16.5" thickBot="1">
      <c r="A164" s="25" t="s">
        <v>31</v>
      </c>
      <c r="B164" s="11">
        <v>2897.4121627979998</v>
      </c>
      <c r="C164" s="11">
        <v>6013.4916583750019</v>
      </c>
      <c r="D164" s="12">
        <v>4051.0724279559995</v>
      </c>
      <c r="E164" s="13">
        <v>1859.3661081079999</v>
      </c>
      <c r="F164" s="13">
        <f t="shared" si="26"/>
        <v>14821.342357237001</v>
      </c>
      <c r="G164" s="11">
        <v>-507.59371597500001</v>
      </c>
      <c r="H164" s="13">
        <v>14313.748641262911</v>
      </c>
      <c r="I164" s="13">
        <v>9.1083347797393797E-10</v>
      </c>
      <c r="J164" s="11">
        <v>0</v>
      </c>
      <c r="K164" s="12">
        <v>0</v>
      </c>
      <c r="L164" s="12">
        <v>0</v>
      </c>
      <c r="M164" s="11">
        <v>0</v>
      </c>
      <c r="N164" s="13">
        <f t="shared" si="27"/>
        <v>0</v>
      </c>
      <c r="O164" s="13">
        <v>0</v>
      </c>
      <c r="P164" s="13">
        <v>0</v>
      </c>
      <c r="Q164" s="11">
        <v>0</v>
      </c>
      <c r="R164" s="26"/>
      <c r="S164" s="27"/>
      <c r="T164" s="26"/>
      <c r="U164" s="28"/>
      <c r="V164" s="28"/>
      <c r="W164" s="28"/>
      <c r="X164" s="28"/>
      <c r="Y164" s="28"/>
    </row>
    <row r="165" spans="1:25" ht="16.5" thickBot="1">
      <c r="A165" s="25" t="s">
        <v>32</v>
      </c>
      <c r="B165" s="11">
        <v>2040.2903784300001</v>
      </c>
      <c r="C165" s="11">
        <v>1612.7758752990005</v>
      </c>
      <c r="D165" s="12">
        <v>1411.9956340189999</v>
      </c>
      <c r="E165" s="13">
        <v>1148.8950098729999</v>
      </c>
      <c r="F165" s="13">
        <f t="shared" si="26"/>
        <v>6213.9568976210012</v>
      </c>
      <c r="G165" s="11">
        <v>0</v>
      </c>
      <c r="H165" s="13">
        <v>6213.9568976258752</v>
      </c>
      <c r="I165" s="13">
        <v>4.8736110329627987E-9</v>
      </c>
      <c r="J165" s="11">
        <v>0</v>
      </c>
      <c r="K165" s="12">
        <v>0</v>
      </c>
      <c r="L165" s="12">
        <v>0</v>
      </c>
      <c r="M165" s="11">
        <v>0</v>
      </c>
      <c r="N165" s="13">
        <f t="shared" si="27"/>
        <v>0</v>
      </c>
      <c r="O165" s="13">
        <v>0</v>
      </c>
      <c r="P165" s="13">
        <v>0</v>
      </c>
      <c r="Q165" s="11">
        <v>0</v>
      </c>
      <c r="R165" s="26"/>
      <c r="S165" s="27"/>
      <c r="T165" s="26"/>
      <c r="U165" s="28"/>
      <c r="V165" s="28"/>
      <c r="W165" s="28"/>
      <c r="X165" s="28"/>
      <c r="Y165" s="28"/>
    </row>
    <row r="166" spans="1:25" ht="16.5" thickBot="1">
      <c r="A166" s="25" t="s">
        <v>33</v>
      </c>
      <c r="B166" s="11">
        <v>2069.1964780759999</v>
      </c>
      <c r="C166" s="11">
        <v>2009.8479108499998</v>
      </c>
      <c r="D166" s="12">
        <v>1216.9093187789999</v>
      </c>
      <c r="E166" s="13">
        <v>1010.685018432</v>
      </c>
      <c r="F166" s="13">
        <f t="shared" si="26"/>
        <v>6306.6387261369991</v>
      </c>
      <c r="G166" s="11">
        <v>-196.811178781</v>
      </c>
      <c r="H166" s="13">
        <v>6109.8275473581843</v>
      </c>
      <c r="I166" s="13">
        <v>2.1848827600479127E-9</v>
      </c>
      <c r="J166" s="11">
        <v>0</v>
      </c>
      <c r="K166" s="12">
        <v>0</v>
      </c>
      <c r="L166" s="12">
        <v>0</v>
      </c>
      <c r="M166" s="11">
        <v>0</v>
      </c>
      <c r="N166" s="13">
        <f t="shared" si="27"/>
        <v>0</v>
      </c>
      <c r="O166" s="13">
        <v>0</v>
      </c>
      <c r="P166" s="13">
        <v>0</v>
      </c>
      <c r="Q166" s="11">
        <v>0</v>
      </c>
      <c r="R166" s="26"/>
      <c r="S166" s="27"/>
      <c r="T166" s="26"/>
      <c r="U166" s="28"/>
      <c r="V166" s="28"/>
      <c r="W166" s="28"/>
      <c r="X166" s="28"/>
      <c r="Y166" s="28"/>
    </row>
    <row r="167" spans="1:25" ht="16.5" thickBot="1">
      <c r="A167" s="25" t="s">
        <v>34</v>
      </c>
      <c r="B167" s="11">
        <v>3337.3720901879997</v>
      </c>
      <c r="C167" s="11">
        <v>2567.6457422119997</v>
      </c>
      <c r="D167" s="12">
        <v>1089.925589342</v>
      </c>
      <c r="E167" s="13">
        <v>962.01042386200004</v>
      </c>
      <c r="F167" s="13">
        <f t="shared" si="26"/>
        <v>7956.9538456039982</v>
      </c>
      <c r="G167" s="11">
        <v>0</v>
      </c>
      <c r="H167" s="13">
        <v>7956.9538456064174</v>
      </c>
      <c r="I167" s="13">
        <v>2.4177134037017823E-9</v>
      </c>
      <c r="J167" s="11">
        <v>0</v>
      </c>
      <c r="K167" s="12">
        <v>0</v>
      </c>
      <c r="L167" s="12">
        <v>0</v>
      </c>
      <c r="M167" s="11">
        <v>0</v>
      </c>
      <c r="N167" s="13">
        <f t="shared" si="27"/>
        <v>0</v>
      </c>
      <c r="O167" s="13">
        <v>0</v>
      </c>
      <c r="P167" s="13">
        <v>0</v>
      </c>
      <c r="Q167" s="11">
        <v>0</v>
      </c>
      <c r="R167" s="26"/>
      <c r="S167" s="27"/>
      <c r="T167" s="26"/>
      <c r="U167" s="28"/>
      <c r="V167" s="28"/>
      <c r="W167" s="28"/>
      <c r="X167" s="28"/>
      <c r="Y167" s="28"/>
    </row>
    <row r="168" spans="1:25" ht="16.5" thickBot="1">
      <c r="A168" s="25" t="s">
        <v>35</v>
      </c>
      <c r="B168" s="11">
        <v>8528.8664676320004</v>
      </c>
      <c r="C168" s="11">
        <v>5021.1543134630028</v>
      </c>
      <c r="D168" s="12">
        <v>3765.9758618839996</v>
      </c>
      <c r="E168" s="13">
        <v>2706.8829226320004</v>
      </c>
      <c r="F168" s="13">
        <f t="shared" si="26"/>
        <v>20022.879565611005</v>
      </c>
      <c r="G168" s="11">
        <v>0</v>
      </c>
      <c r="H168" s="13">
        <v>20022.879565617488</v>
      </c>
      <c r="I168" s="13">
        <v>6.4820051193237304E-9</v>
      </c>
      <c r="J168" s="11">
        <v>0</v>
      </c>
      <c r="K168" s="12">
        <v>12.701632261</v>
      </c>
      <c r="L168" s="12">
        <v>33.207726072</v>
      </c>
      <c r="M168" s="11">
        <v>65.650715657000006</v>
      </c>
      <c r="N168" s="13">
        <f t="shared" si="27"/>
        <v>111.56007399000001</v>
      </c>
      <c r="O168" s="13">
        <v>0</v>
      </c>
      <c r="P168" s="13">
        <v>111.5600739903681</v>
      </c>
      <c r="Q168" s="11">
        <v>3.6807614378631116E-10</v>
      </c>
      <c r="R168" s="11"/>
      <c r="S168" s="12"/>
      <c r="T168" s="11"/>
      <c r="U168" s="13"/>
      <c r="V168" s="13"/>
      <c r="W168" s="13"/>
      <c r="X168" s="13"/>
      <c r="Y168" s="13"/>
    </row>
    <row r="169" spans="1:25" ht="16.5" thickBot="1">
      <c r="A169" s="25" t="s">
        <v>36</v>
      </c>
      <c r="B169" s="11">
        <v>3145.4140552060003</v>
      </c>
      <c r="C169" s="11">
        <v>1429.3841455099994</v>
      </c>
      <c r="D169" s="12">
        <v>1198.851663934</v>
      </c>
      <c r="E169" s="13">
        <v>874.89997826600006</v>
      </c>
      <c r="F169" s="13">
        <f t="shared" si="26"/>
        <v>6648.5498429160007</v>
      </c>
      <c r="G169" s="11">
        <v>0</v>
      </c>
      <c r="H169" s="13">
        <v>6648.5498429124773</v>
      </c>
      <c r="I169" s="13">
        <v>-3.5222619771957398E-9</v>
      </c>
      <c r="J169" s="11">
        <v>0</v>
      </c>
      <c r="K169" s="12">
        <v>0</v>
      </c>
      <c r="L169" s="12">
        <v>0</v>
      </c>
      <c r="M169" s="11">
        <v>0</v>
      </c>
      <c r="N169" s="13">
        <f t="shared" si="27"/>
        <v>0</v>
      </c>
      <c r="O169" s="13">
        <v>0</v>
      </c>
      <c r="P169" s="13">
        <v>0</v>
      </c>
      <c r="Q169" s="11">
        <v>0</v>
      </c>
      <c r="R169" s="26"/>
      <c r="S169" s="27"/>
      <c r="T169" s="26"/>
      <c r="U169" s="28"/>
      <c r="V169" s="28"/>
      <c r="W169" s="28"/>
      <c r="X169" s="28"/>
      <c r="Y169" s="28"/>
    </row>
    <row r="170" spans="1:25" ht="16.5" thickBot="1">
      <c r="A170" s="25" t="s">
        <v>37</v>
      </c>
      <c r="B170" s="11">
        <v>3972.8241296619999</v>
      </c>
      <c r="C170" s="11">
        <v>1102.1040849519998</v>
      </c>
      <c r="D170" s="12">
        <v>950.97791455499998</v>
      </c>
      <c r="E170" s="13">
        <v>932.63599144</v>
      </c>
      <c r="F170" s="13">
        <f t="shared" si="26"/>
        <v>6958.5421206089995</v>
      </c>
      <c r="G170" s="11">
        <v>0</v>
      </c>
      <c r="H170" s="13">
        <v>6958.5421206081883</v>
      </c>
      <c r="I170" s="13">
        <v>-8.1211328506469726E-10</v>
      </c>
      <c r="J170" s="11">
        <v>0</v>
      </c>
      <c r="K170" s="12">
        <v>0</v>
      </c>
      <c r="L170" s="12">
        <v>0</v>
      </c>
      <c r="M170" s="11">
        <v>0</v>
      </c>
      <c r="N170" s="13">
        <f t="shared" si="27"/>
        <v>0</v>
      </c>
      <c r="O170" s="13">
        <v>0</v>
      </c>
      <c r="P170" s="13">
        <v>0</v>
      </c>
      <c r="Q170" s="11">
        <v>0</v>
      </c>
      <c r="R170" s="26"/>
      <c r="S170" s="27"/>
      <c r="T170" s="26"/>
      <c r="U170" s="28"/>
      <c r="V170" s="28"/>
      <c r="W170" s="28"/>
      <c r="X170" s="28"/>
      <c r="Y170" s="28"/>
    </row>
    <row r="171" spans="1:25" ht="16.5" thickBot="1">
      <c r="A171" s="25" t="s">
        <v>38</v>
      </c>
      <c r="B171" s="11">
        <v>5549.2038239249996</v>
      </c>
      <c r="C171" s="11">
        <v>1870.7715365890006</v>
      </c>
      <c r="D171" s="12">
        <v>1552.4243377989999</v>
      </c>
      <c r="E171" s="13">
        <v>1271.6851147430002</v>
      </c>
      <c r="F171" s="13">
        <f t="shared" si="26"/>
        <v>10244.084813056001</v>
      </c>
      <c r="G171" s="11">
        <v>0</v>
      </c>
      <c r="H171" s="13">
        <v>10244.084813060377</v>
      </c>
      <c r="I171" s="13">
        <v>4.3772161006927492E-9</v>
      </c>
      <c r="J171" s="11">
        <v>0</v>
      </c>
      <c r="K171" s="12">
        <v>0</v>
      </c>
      <c r="L171" s="12">
        <v>0</v>
      </c>
      <c r="M171" s="11">
        <v>0</v>
      </c>
      <c r="N171" s="13">
        <f t="shared" si="27"/>
        <v>0</v>
      </c>
      <c r="O171" s="13">
        <v>0</v>
      </c>
      <c r="P171" s="13">
        <v>0</v>
      </c>
      <c r="Q171" s="11">
        <v>0</v>
      </c>
      <c r="R171" s="26"/>
      <c r="S171" s="27"/>
      <c r="T171" s="26"/>
      <c r="U171" s="28"/>
      <c r="V171" s="28"/>
      <c r="W171" s="28"/>
      <c r="X171" s="28"/>
      <c r="Y171" s="28"/>
    </row>
    <row r="172" spans="1:25" ht="16.5" thickBot="1">
      <c r="A172" s="25" t="s">
        <v>39</v>
      </c>
      <c r="B172" s="11">
        <v>5630.4201740799999</v>
      </c>
      <c r="C172" s="11">
        <v>3139.1163789399989</v>
      </c>
      <c r="D172" s="12">
        <v>2251.0606731059997</v>
      </c>
      <c r="E172" s="13">
        <v>1643.7497505059998</v>
      </c>
      <c r="F172" s="13">
        <f t="shared" si="26"/>
        <v>12664.346976631999</v>
      </c>
      <c r="G172" s="11">
        <v>0</v>
      </c>
      <c r="H172" s="13">
        <v>12664.34697663419</v>
      </c>
      <c r="I172" s="13">
        <v>2.1904706954956053E-9</v>
      </c>
      <c r="J172" s="11">
        <v>0</v>
      </c>
      <c r="K172" s="12">
        <v>0</v>
      </c>
      <c r="L172" s="12">
        <v>0</v>
      </c>
      <c r="M172" s="11">
        <v>0</v>
      </c>
      <c r="N172" s="13">
        <f t="shared" si="27"/>
        <v>0</v>
      </c>
      <c r="O172" s="13">
        <v>0</v>
      </c>
      <c r="P172" s="13">
        <v>0</v>
      </c>
      <c r="Q172" s="11">
        <v>0</v>
      </c>
      <c r="R172" s="26"/>
      <c r="S172" s="27"/>
      <c r="T172" s="26"/>
      <c r="U172" s="28"/>
      <c r="V172" s="28"/>
      <c r="W172" s="28"/>
      <c r="X172" s="28"/>
      <c r="Y172" s="28"/>
    </row>
    <row r="173" spans="1:25" ht="16.5" thickBot="1">
      <c r="A173" s="25" t="s">
        <v>40</v>
      </c>
      <c r="B173" s="11">
        <v>4561.9762816060002</v>
      </c>
      <c r="C173" s="11">
        <v>2374.5131218829997</v>
      </c>
      <c r="D173" s="12">
        <v>2005.8231506800003</v>
      </c>
      <c r="E173" s="13">
        <v>1182.605741871</v>
      </c>
      <c r="F173" s="13">
        <f t="shared" si="26"/>
        <v>10124.918296040001</v>
      </c>
      <c r="G173" s="11">
        <v>0</v>
      </c>
      <c r="H173" s="13">
        <v>10124.918296036556</v>
      </c>
      <c r="I173" s="13">
        <v>-3.4421682357788088E-9</v>
      </c>
      <c r="J173" s="11">
        <v>0</v>
      </c>
      <c r="K173" s="12">
        <v>64.766466590999997</v>
      </c>
      <c r="L173" s="12">
        <v>22.689531800000001</v>
      </c>
      <c r="M173" s="11">
        <v>493.12882011800002</v>
      </c>
      <c r="N173" s="13">
        <f t="shared" si="27"/>
        <v>580.584818509</v>
      </c>
      <c r="O173" s="13">
        <v>0</v>
      </c>
      <c r="P173" s="13">
        <v>580.58481851070724</v>
      </c>
      <c r="Q173" s="11">
        <v>1.707230694591999E-9</v>
      </c>
      <c r="R173" s="26"/>
      <c r="S173" s="27"/>
      <c r="T173" s="26"/>
      <c r="U173" s="28"/>
      <c r="V173" s="28"/>
      <c r="W173" s="28"/>
      <c r="X173" s="28"/>
      <c r="Y173" s="28"/>
    </row>
    <row r="174" spans="1:25" ht="16.5" thickBot="1">
      <c r="A174" s="25" t="s">
        <v>41</v>
      </c>
      <c r="B174" s="11">
        <v>3039.0030481889999</v>
      </c>
      <c r="C174" s="11">
        <v>2167.0224576870005</v>
      </c>
      <c r="D174" s="12">
        <v>1682.8839345060001</v>
      </c>
      <c r="E174" s="13">
        <v>1031.423247013</v>
      </c>
      <c r="F174" s="13">
        <f t="shared" si="26"/>
        <v>7920.332687395</v>
      </c>
      <c r="G174" s="11">
        <v>0</v>
      </c>
      <c r="H174" s="13">
        <v>7920.3326873943261</v>
      </c>
      <c r="I174" s="13">
        <v>-6.7427754402160642E-10</v>
      </c>
      <c r="J174" s="11">
        <v>0</v>
      </c>
      <c r="K174" s="12">
        <v>0</v>
      </c>
      <c r="L174" s="12">
        <v>0</v>
      </c>
      <c r="M174" s="11">
        <v>0</v>
      </c>
      <c r="N174" s="13">
        <f t="shared" si="27"/>
        <v>0</v>
      </c>
      <c r="O174" s="13">
        <v>0</v>
      </c>
      <c r="P174" s="13">
        <v>0</v>
      </c>
      <c r="Q174" s="11">
        <v>0</v>
      </c>
      <c r="R174" s="26"/>
      <c r="S174" s="27"/>
      <c r="T174" s="26"/>
      <c r="U174" s="28"/>
      <c r="V174" s="28"/>
      <c r="W174" s="28"/>
      <c r="X174" s="28"/>
      <c r="Y174" s="28"/>
    </row>
    <row r="175" spans="1:25" ht="16.5" thickBot="1">
      <c r="A175" s="25" t="s">
        <v>42</v>
      </c>
      <c r="B175" s="11">
        <v>10320.561650651998</v>
      </c>
      <c r="C175" s="11">
        <v>3701.6464975490007</v>
      </c>
      <c r="D175" s="12">
        <v>2994.7502512020005</v>
      </c>
      <c r="E175" s="13">
        <v>2269.5444642000002</v>
      </c>
      <c r="F175" s="13">
        <f t="shared" si="26"/>
        <v>19286.502863603</v>
      </c>
      <c r="G175" s="11">
        <v>0</v>
      </c>
      <c r="H175" s="13">
        <v>19286.502863606882</v>
      </c>
      <c r="I175" s="13">
        <v>3.8817524909973146E-9</v>
      </c>
      <c r="J175" s="11">
        <v>0</v>
      </c>
      <c r="K175" s="12">
        <v>0</v>
      </c>
      <c r="L175" s="12">
        <v>0</v>
      </c>
      <c r="M175" s="11">
        <v>0</v>
      </c>
      <c r="N175" s="13">
        <f t="shared" si="27"/>
        <v>0</v>
      </c>
      <c r="O175" s="13">
        <v>0</v>
      </c>
      <c r="P175" s="13">
        <v>0</v>
      </c>
      <c r="Q175" s="11">
        <v>0</v>
      </c>
      <c r="R175" s="26"/>
      <c r="S175" s="27"/>
      <c r="T175" s="26"/>
      <c r="U175" s="28"/>
      <c r="V175" s="28"/>
      <c r="W175" s="28"/>
      <c r="X175" s="28"/>
      <c r="Y175" s="28"/>
    </row>
    <row r="176" spans="1:25" ht="16.5" thickBot="1">
      <c r="A176" s="25" t="s">
        <v>43</v>
      </c>
      <c r="B176" s="11">
        <v>7009.4755873250006</v>
      </c>
      <c r="C176" s="11">
        <v>3435.0049430239997</v>
      </c>
      <c r="D176" s="12">
        <v>2545.3331601210002</v>
      </c>
      <c r="E176" s="13">
        <v>1696.6030915610002</v>
      </c>
      <c r="F176" s="13">
        <f t="shared" si="26"/>
        <v>14686.416782031001</v>
      </c>
      <c r="G176" s="11">
        <v>0</v>
      </c>
      <c r="H176" s="13">
        <v>14686.416782033388</v>
      </c>
      <c r="I176" s="13">
        <v>2.387911081314087E-9</v>
      </c>
      <c r="J176" s="11">
        <v>0</v>
      </c>
      <c r="K176" s="12">
        <v>0</v>
      </c>
      <c r="L176" s="12">
        <v>0</v>
      </c>
      <c r="M176" s="11">
        <v>0</v>
      </c>
      <c r="N176" s="13">
        <f t="shared" si="27"/>
        <v>0</v>
      </c>
      <c r="O176" s="13">
        <v>0</v>
      </c>
      <c r="P176" s="13">
        <v>0</v>
      </c>
      <c r="Q176" s="11">
        <v>0</v>
      </c>
      <c r="R176" s="26"/>
      <c r="S176" s="27"/>
      <c r="T176" s="26"/>
      <c r="U176" s="28"/>
      <c r="V176" s="28"/>
      <c r="W176" s="28"/>
      <c r="X176" s="28"/>
      <c r="Y176" s="28"/>
    </row>
    <row r="177" spans="1:25" ht="16.5" thickBot="1">
      <c r="A177" s="25" t="s">
        <v>44</v>
      </c>
      <c r="B177" s="11">
        <v>5299.4344838389998</v>
      </c>
      <c r="C177" s="11">
        <v>4304.7216152989986</v>
      </c>
      <c r="D177" s="12">
        <v>2322.6818712249997</v>
      </c>
      <c r="E177" s="13">
        <v>1537.566598522</v>
      </c>
      <c r="F177" s="13">
        <f t="shared" si="26"/>
        <v>13464.404568884998</v>
      </c>
      <c r="G177" s="11">
        <v>0</v>
      </c>
      <c r="H177" s="13">
        <v>13464.404568887434</v>
      </c>
      <c r="I177" s="13">
        <v>2.4344772100448607E-9</v>
      </c>
      <c r="J177" s="11">
        <v>0</v>
      </c>
      <c r="K177" s="12">
        <v>0</v>
      </c>
      <c r="L177" s="12">
        <v>0</v>
      </c>
      <c r="M177" s="11">
        <v>0</v>
      </c>
      <c r="N177" s="13">
        <f t="shared" si="27"/>
        <v>0</v>
      </c>
      <c r="O177" s="13">
        <v>0</v>
      </c>
      <c r="P177" s="13">
        <v>0</v>
      </c>
      <c r="Q177" s="11">
        <v>0</v>
      </c>
      <c r="R177" s="26"/>
      <c r="S177" s="27"/>
      <c r="T177" s="26"/>
      <c r="U177" s="28"/>
      <c r="V177" s="28"/>
      <c r="W177" s="28"/>
      <c r="X177" s="28"/>
      <c r="Y177" s="28"/>
    </row>
    <row r="178" spans="1:25" ht="16.5" thickBot="1">
      <c r="A178" s="25" t="s">
        <v>45</v>
      </c>
      <c r="B178" s="11">
        <v>4126.6841982169999</v>
      </c>
      <c r="C178" s="11">
        <v>2055.9931203629994</v>
      </c>
      <c r="D178" s="12">
        <v>908.47662938799999</v>
      </c>
      <c r="E178" s="13">
        <v>1132.1416104010002</v>
      </c>
      <c r="F178" s="13">
        <f t="shared" si="26"/>
        <v>8223.295558369</v>
      </c>
      <c r="G178" s="11">
        <v>0</v>
      </c>
      <c r="H178" s="13">
        <v>8223.2955583731491</v>
      </c>
      <c r="I178" s="13">
        <v>4.1490420699119569E-9</v>
      </c>
      <c r="J178" s="11">
        <v>0</v>
      </c>
      <c r="K178" s="12">
        <v>0</v>
      </c>
      <c r="L178" s="12">
        <v>0</v>
      </c>
      <c r="M178" s="11">
        <v>0</v>
      </c>
      <c r="N178" s="13">
        <f t="shared" si="27"/>
        <v>0</v>
      </c>
      <c r="O178" s="13">
        <v>0</v>
      </c>
      <c r="P178" s="13">
        <v>0</v>
      </c>
      <c r="Q178" s="11">
        <v>0</v>
      </c>
      <c r="R178" s="26"/>
      <c r="S178" s="27"/>
      <c r="T178" s="26"/>
      <c r="U178" s="28"/>
      <c r="V178" s="28"/>
      <c r="W178" s="28"/>
      <c r="X178" s="28"/>
      <c r="Y178" s="28"/>
    </row>
    <row r="179" spans="1:25" ht="16.5" thickBot="1">
      <c r="A179" s="25" t="s">
        <v>46</v>
      </c>
      <c r="B179" s="11">
        <v>10158.762116717997</v>
      </c>
      <c r="C179" s="11">
        <v>10200.145721664001</v>
      </c>
      <c r="D179" s="12">
        <v>8024.8998485429993</v>
      </c>
      <c r="E179" s="13">
        <v>6329.5595991620003</v>
      </c>
      <c r="F179" s="13">
        <f t="shared" si="26"/>
        <v>34713.367286086999</v>
      </c>
      <c r="G179" s="11">
        <v>-1101.3535475149999</v>
      </c>
      <c r="H179" s="13">
        <v>33612.013738580288</v>
      </c>
      <c r="I179" s="13">
        <v>8.2850456237792976E-9</v>
      </c>
      <c r="J179" s="11">
        <v>0</v>
      </c>
      <c r="K179" s="12">
        <v>23.917146482</v>
      </c>
      <c r="L179" s="12">
        <v>41.631727500000004</v>
      </c>
      <c r="M179" s="11">
        <v>148.57676815900001</v>
      </c>
      <c r="N179" s="13">
        <f t="shared" si="27"/>
        <v>214.12564214100001</v>
      </c>
      <c r="O179" s="13">
        <v>0</v>
      </c>
      <c r="P179" s="13">
        <v>214.12564214124365</v>
      </c>
      <c r="Q179" s="11">
        <v>2.4362816475331785E-10</v>
      </c>
      <c r="R179" s="26"/>
      <c r="S179" s="27"/>
      <c r="T179" s="26"/>
      <c r="U179" s="28"/>
      <c r="V179" s="28"/>
      <c r="W179" s="28"/>
      <c r="X179" s="28"/>
      <c r="Y179" s="28"/>
    </row>
    <row r="180" spans="1:25" ht="16.5" thickBot="1">
      <c r="A180" s="25" t="s">
        <v>47</v>
      </c>
      <c r="B180" s="11">
        <v>4806.2518922990002</v>
      </c>
      <c r="C180" s="11">
        <v>6057.1728121069991</v>
      </c>
      <c r="D180" s="12">
        <v>3129.8148189359995</v>
      </c>
      <c r="E180" s="13">
        <v>2417.2278315799999</v>
      </c>
      <c r="F180" s="13">
        <f t="shared" si="26"/>
        <v>16410.467354921999</v>
      </c>
      <c r="G180" s="11">
        <v>0</v>
      </c>
      <c r="H180" s="13">
        <v>16410.467354924665</v>
      </c>
      <c r="I180" s="13">
        <v>2.6654452085494996E-9</v>
      </c>
      <c r="J180" s="11">
        <v>0</v>
      </c>
      <c r="K180" s="12">
        <v>0</v>
      </c>
      <c r="L180" s="12">
        <v>0</v>
      </c>
      <c r="M180" s="11">
        <v>0</v>
      </c>
      <c r="N180" s="13">
        <f t="shared" si="27"/>
        <v>0</v>
      </c>
      <c r="O180" s="13">
        <v>0</v>
      </c>
      <c r="P180" s="13">
        <v>0</v>
      </c>
      <c r="Q180" s="11">
        <v>0</v>
      </c>
      <c r="R180" s="26"/>
      <c r="S180" s="27"/>
      <c r="T180" s="26"/>
      <c r="U180" s="28"/>
      <c r="V180" s="28"/>
      <c r="W180" s="28"/>
      <c r="X180" s="28"/>
      <c r="Y180" s="28"/>
    </row>
    <row r="181" spans="1:25" ht="16.5" thickBot="1">
      <c r="A181" s="25" t="s">
        <v>48</v>
      </c>
      <c r="B181" s="11">
        <v>3176.2322235400006</v>
      </c>
      <c r="C181" s="11">
        <v>2325.9978122770003</v>
      </c>
      <c r="D181" s="12">
        <v>1830.8328595339999</v>
      </c>
      <c r="E181" s="13">
        <v>1086.7538401000002</v>
      </c>
      <c r="F181" s="13">
        <f t="shared" si="26"/>
        <v>8419.8167354510006</v>
      </c>
      <c r="G181" s="11">
        <v>0</v>
      </c>
      <c r="H181" s="13">
        <v>8419.8167354477264</v>
      </c>
      <c r="I181" s="13">
        <v>-3.2745301723480225E-9</v>
      </c>
      <c r="J181" s="11">
        <v>0</v>
      </c>
      <c r="K181" s="12">
        <v>0</v>
      </c>
      <c r="L181" s="12">
        <v>0</v>
      </c>
      <c r="M181" s="11">
        <v>0</v>
      </c>
      <c r="N181" s="13">
        <f t="shared" si="27"/>
        <v>0</v>
      </c>
      <c r="O181" s="13">
        <v>0</v>
      </c>
      <c r="P181" s="13">
        <v>0</v>
      </c>
      <c r="Q181" s="11">
        <v>0</v>
      </c>
      <c r="R181" s="26"/>
      <c r="S181" s="27"/>
      <c r="T181" s="26"/>
      <c r="U181" s="28"/>
      <c r="V181" s="28"/>
      <c r="W181" s="28"/>
      <c r="X181" s="28"/>
      <c r="Y181" s="28"/>
    </row>
    <row r="182" spans="1:25" ht="16.5" thickBot="1">
      <c r="A182" s="25" t="s">
        <v>49</v>
      </c>
      <c r="B182" s="11">
        <v>627.43452414500007</v>
      </c>
      <c r="C182" s="11">
        <v>650.08234381</v>
      </c>
      <c r="D182" s="12">
        <v>469.04562526300003</v>
      </c>
      <c r="E182" s="13">
        <v>273.85704770799998</v>
      </c>
      <c r="F182" s="13">
        <f t="shared" si="26"/>
        <v>2020.4195409260003</v>
      </c>
      <c r="G182" s="11">
        <v>0</v>
      </c>
      <c r="H182" s="13">
        <v>2020.4195409271797</v>
      </c>
      <c r="I182" s="13">
        <v>1.1795200407505035E-9</v>
      </c>
      <c r="J182" s="11">
        <v>0</v>
      </c>
      <c r="K182" s="12">
        <v>0</v>
      </c>
      <c r="L182" s="12">
        <v>0</v>
      </c>
      <c r="M182" s="11">
        <v>0</v>
      </c>
      <c r="N182" s="13">
        <f t="shared" si="27"/>
        <v>0</v>
      </c>
      <c r="O182" s="13">
        <v>0</v>
      </c>
      <c r="P182" s="13">
        <v>0</v>
      </c>
      <c r="Q182" s="11">
        <v>0</v>
      </c>
      <c r="R182" s="26"/>
      <c r="S182" s="27"/>
      <c r="T182" s="26"/>
      <c r="U182" s="28"/>
      <c r="V182" s="28"/>
      <c r="W182" s="28"/>
      <c r="X182" s="28"/>
      <c r="Y182" s="28"/>
    </row>
    <row r="183" spans="1:25" ht="16.5" thickBot="1">
      <c r="A183" s="25" t="s">
        <v>50</v>
      </c>
      <c r="B183" s="11">
        <v>979.9484439119999</v>
      </c>
      <c r="C183" s="11">
        <v>1845.544048519999</v>
      </c>
      <c r="D183" s="12">
        <v>478.996820404</v>
      </c>
      <c r="E183" s="13">
        <v>453.752727236</v>
      </c>
      <c r="F183" s="13">
        <f t="shared" si="26"/>
        <v>3758.2420400719989</v>
      </c>
      <c r="G183" s="11">
        <v>0</v>
      </c>
      <c r="H183" s="13">
        <v>3758.2420400744522</v>
      </c>
      <c r="I183" s="13">
        <v>2.4531036615371703E-9</v>
      </c>
      <c r="J183" s="11">
        <v>0</v>
      </c>
      <c r="K183" s="12">
        <v>0</v>
      </c>
      <c r="L183" s="12">
        <v>0</v>
      </c>
      <c r="M183" s="11">
        <v>0</v>
      </c>
      <c r="N183" s="13">
        <f t="shared" si="27"/>
        <v>0</v>
      </c>
      <c r="O183" s="13">
        <v>0</v>
      </c>
      <c r="P183" s="13">
        <v>0</v>
      </c>
      <c r="Q183" s="11">
        <v>0</v>
      </c>
      <c r="R183" s="26"/>
      <c r="S183" s="27"/>
      <c r="T183" s="26"/>
      <c r="U183" s="28"/>
      <c r="V183" s="28"/>
      <c r="W183" s="28"/>
      <c r="X183" s="28"/>
      <c r="Y183" s="28"/>
    </row>
    <row r="184" spans="1:25" ht="16.5" thickBot="1">
      <c r="A184" s="25" t="s">
        <v>51</v>
      </c>
      <c r="B184" s="11">
        <v>2410.2399134869993</v>
      </c>
      <c r="C184" s="11">
        <v>4398.4368921800005</v>
      </c>
      <c r="D184" s="12">
        <v>2428.6774705400003</v>
      </c>
      <c r="E184" s="13">
        <v>1423.1135288620001</v>
      </c>
      <c r="F184" s="13">
        <f t="shared" si="26"/>
        <v>10660.467805069</v>
      </c>
      <c r="G184" s="11">
        <v>0</v>
      </c>
      <c r="H184" s="13">
        <v>10660.467805069076</v>
      </c>
      <c r="I184" s="13">
        <v>7.6368451118469241E-11</v>
      </c>
      <c r="J184" s="11">
        <v>0</v>
      </c>
      <c r="K184" s="12">
        <v>0</v>
      </c>
      <c r="L184" s="12">
        <v>0</v>
      </c>
      <c r="M184" s="11">
        <v>0</v>
      </c>
      <c r="N184" s="13">
        <f t="shared" si="27"/>
        <v>0</v>
      </c>
      <c r="O184" s="13">
        <v>0</v>
      </c>
      <c r="P184" s="13">
        <v>0</v>
      </c>
      <c r="Q184" s="11">
        <v>0</v>
      </c>
      <c r="R184" s="26"/>
      <c r="S184" s="27"/>
      <c r="T184" s="26"/>
      <c r="U184" s="28"/>
      <c r="V184" s="28"/>
      <c r="W184" s="28"/>
      <c r="X184" s="28"/>
      <c r="Y184" s="28"/>
    </row>
    <row r="185" spans="1:25" ht="16.5" thickBot="1">
      <c r="A185" s="25" t="s">
        <v>52</v>
      </c>
      <c r="B185" s="11">
        <v>3408.1691802920004</v>
      </c>
      <c r="C185" s="11">
        <v>5703.7119430650009</v>
      </c>
      <c r="D185" s="12">
        <v>2442.150308579</v>
      </c>
      <c r="E185" s="13">
        <v>1691.9798211249999</v>
      </c>
      <c r="F185" s="13">
        <f t="shared" si="26"/>
        <v>13246.011253061</v>
      </c>
      <c r="G185" s="11">
        <v>0</v>
      </c>
      <c r="H185" s="13">
        <v>13246.011253058441</v>
      </c>
      <c r="I185" s="13">
        <v>-2.5611370801925659E-9</v>
      </c>
      <c r="J185" s="11">
        <v>0</v>
      </c>
      <c r="K185" s="12">
        <v>0</v>
      </c>
      <c r="L185" s="12">
        <v>0</v>
      </c>
      <c r="M185" s="11">
        <v>0</v>
      </c>
      <c r="N185" s="13">
        <f t="shared" si="27"/>
        <v>0</v>
      </c>
      <c r="O185" s="13">
        <v>0</v>
      </c>
      <c r="P185" s="13">
        <v>0</v>
      </c>
      <c r="Q185" s="11">
        <v>0</v>
      </c>
      <c r="R185" s="26"/>
      <c r="S185" s="27"/>
      <c r="T185" s="26"/>
      <c r="U185" s="28"/>
      <c r="V185" s="28"/>
      <c r="W185" s="28"/>
      <c r="X185" s="28"/>
      <c r="Y185" s="28"/>
    </row>
    <row r="186" spans="1:25" ht="16.5" thickBot="1">
      <c r="A186" s="25" t="s">
        <v>53</v>
      </c>
      <c r="B186" s="11">
        <v>25060.973690909999</v>
      </c>
      <c r="C186" s="11">
        <v>153747.38693385295</v>
      </c>
      <c r="D186" s="12">
        <v>34174.139794046001</v>
      </c>
      <c r="E186" s="13">
        <v>32573.720250065999</v>
      </c>
      <c r="F186" s="13">
        <f t="shared" si="26"/>
        <v>245556.22066887494</v>
      </c>
      <c r="G186" s="11">
        <v>0</v>
      </c>
      <c r="H186" s="13">
        <v>245556.22066886901</v>
      </c>
      <c r="I186" s="13">
        <v>-5.9008598327636722E-9</v>
      </c>
      <c r="J186" s="11">
        <v>0</v>
      </c>
      <c r="K186" s="12">
        <v>0</v>
      </c>
      <c r="L186" s="12">
        <v>0</v>
      </c>
      <c r="M186" s="11">
        <v>0</v>
      </c>
      <c r="N186" s="13">
        <f t="shared" si="27"/>
        <v>0</v>
      </c>
      <c r="O186" s="13">
        <v>0</v>
      </c>
      <c r="P186" s="13">
        <v>0</v>
      </c>
      <c r="Q186" s="11">
        <v>0</v>
      </c>
      <c r="R186" s="26"/>
      <c r="S186" s="27"/>
      <c r="T186" s="26"/>
      <c r="U186" s="28"/>
      <c r="V186" s="28"/>
      <c r="W186" s="28"/>
      <c r="X186" s="28"/>
      <c r="Y186" s="28"/>
    </row>
    <row r="187" spans="1:25" ht="16.5" thickBot="1">
      <c r="A187" s="25" t="s">
        <v>54</v>
      </c>
      <c r="B187" s="11">
        <v>818.431053389</v>
      </c>
      <c r="C187" s="11">
        <v>1364.9347543350002</v>
      </c>
      <c r="D187" s="12">
        <v>1061.4752722089997</v>
      </c>
      <c r="E187" s="13">
        <v>599.76412815599997</v>
      </c>
      <c r="F187" s="13">
        <f t="shared" si="26"/>
        <v>3844.6052080889999</v>
      </c>
      <c r="G187" s="11">
        <v>0</v>
      </c>
      <c r="H187" s="13">
        <v>3844.6052080876907</v>
      </c>
      <c r="I187" s="13">
        <v>-1.308973878622055E-9</v>
      </c>
      <c r="J187" s="11">
        <v>0</v>
      </c>
      <c r="K187" s="12">
        <v>0</v>
      </c>
      <c r="L187" s="12">
        <v>0</v>
      </c>
      <c r="M187" s="11">
        <v>0</v>
      </c>
      <c r="N187" s="13">
        <f t="shared" si="27"/>
        <v>0</v>
      </c>
      <c r="O187" s="13">
        <v>0</v>
      </c>
      <c r="P187" s="13">
        <v>0</v>
      </c>
      <c r="Q187" s="11">
        <v>0</v>
      </c>
      <c r="R187" s="26"/>
      <c r="S187" s="27"/>
      <c r="T187" s="26"/>
      <c r="U187" s="28"/>
      <c r="V187" s="28"/>
      <c r="W187" s="28"/>
      <c r="X187" s="28"/>
      <c r="Y187" s="28"/>
    </row>
    <row r="188" spans="1:25" ht="16.5" thickBot="1">
      <c r="A188" s="25" t="s">
        <v>55</v>
      </c>
      <c r="B188" s="11">
        <v>2262.5527475630006</v>
      </c>
      <c r="C188" s="11">
        <v>2085.1307054540002</v>
      </c>
      <c r="D188" s="12">
        <v>1217.3238179689999</v>
      </c>
      <c r="E188" s="13">
        <v>830.36184959399998</v>
      </c>
      <c r="F188" s="13">
        <f t="shared" si="26"/>
        <v>6395.3691205800005</v>
      </c>
      <c r="G188" s="11">
        <v>0</v>
      </c>
      <c r="H188" s="13">
        <v>6395.3691205768237</v>
      </c>
      <c r="I188" s="13">
        <v>-3.1767413020133972E-9</v>
      </c>
      <c r="J188" s="11">
        <v>0</v>
      </c>
      <c r="K188" s="12">
        <v>0</v>
      </c>
      <c r="L188" s="12">
        <v>0</v>
      </c>
      <c r="M188" s="11">
        <v>0</v>
      </c>
      <c r="N188" s="13">
        <f t="shared" si="27"/>
        <v>0</v>
      </c>
      <c r="O188" s="13">
        <v>0</v>
      </c>
      <c r="P188" s="13">
        <v>0</v>
      </c>
      <c r="Q188" s="11">
        <v>0</v>
      </c>
      <c r="R188" s="26"/>
      <c r="S188" s="27"/>
      <c r="T188" s="26"/>
      <c r="U188" s="28"/>
      <c r="V188" s="28"/>
      <c r="W188" s="28"/>
      <c r="X188" s="28"/>
      <c r="Y188" s="28"/>
    </row>
    <row r="189" spans="1:25" ht="16.5" thickBot="1">
      <c r="A189" s="25" t="s">
        <v>56</v>
      </c>
      <c r="B189" s="11">
        <v>1425.8216760789999</v>
      </c>
      <c r="C189" s="11">
        <v>2017.032769485</v>
      </c>
      <c r="D189" s="12">
        <v>1191.5673037609997</v>
      </c>
      <c r="E189" s="13">
        <v>679.268518481</v>
      </c>
      <c r="F189" s="13">
        <f t="shared" si="26"/>
        <v>5313.6902678059996</v>
      </c>
      <c r="G189" s="11">
        <v>0</v>
      </c>
      <c r="H189" s="13">
        <v>5313.6902678049119</v>
      </c>
      <c r="I189" s="13">
        <v>-1.0877847671508788E-9</v>
      </c>
      <c r="J189" s="11">
        <v>0</v>
      </c>
      <c r="K189" s="12">
        <v>0</v>
      </c>
      <c r="L189" s="12">
        <v>0</v>
      </c>
      <c r="M189" s="11">
        <v>0</v>
      </c>
      <c r="N189" s="13">
        <f t="shared" si="27"/>
        <v>0</v>
      </c>
      <c r="O189" s="13">
        <v>0</v>
      </c>
      <c r="P189" s="13">
        <v>0</v>
      </c>
      <c r="Q189" s="11">
        <v>0</v>
      </c>
      <c r="R189" s="26"/>
      <c r="S189" s="27"/>
      <c r="T189" s="26"/>
      <c r="U189" s="28"/>
      <c r="V189" s="28"/>
      <c r="W189" s="28"/>
      <c r="X189" s="28"/>
      <c r="Y189" s="28"/>
    </row>
    <row r="190" spans="1:25" ht="16.5" thickBot="1">
      <c r="A190" s="25" t="s">
        <v>57</v>
      </c>
      <c r="B190" s="11">
        <v>2532.5931043210007</v>
      </c>
      <c r="C190" s="11">
        <v>4355.0651176009997</v>
      </c>
      <c r="D190" s="12">
        <v>1680.51103248</v>
      </c>
      <c r="E190" s="13">
        <v>1704.4314153009998</v>
      </c>
      <c r="F190" s="13">
        <f t="shared" si="26"/>
        <v>10272.600669703001</v>
      </c>
      <c r="G190" s="11">
        <v>0</v>
      </c>
      <c r="H190" s="13">
        <v>10272.600669701182</v>
      </c>
      <c r="I190" s="13">
        <v>-1.817941665649414E-9</v>
      </c>
      <c r="J190" s="11">
        <v>0</v>
      </c>
      <c r="K190" s="12">
        <v>0</v>
      </c>
      <c r="L190" s="12">
        <v>10.744464800000001</v>
      </c>
      <c r="M190" s="11">
        <v>1.152232251</v>
      </c>
      <c r="N190" s="13">
        <f t="shared" si="27"/>
        <v>11.896697051</v>
      </c>
      <c r="O190" s="13">
        <v>0</v>
      </c>
      <c r="P190" s="13">
        <v>11.89669704969825</v>
      </c>
      <c r="Q190" s="11">
        <v>-1.3017506717005744E-9</v>
      </c>
      <c r="R190" s="26"/>
      <c r="S190" s="27"/>
      <c r="T190" s="26"/>
      <c r="U190" s="28"/>
      <c r="V190" s="28"/>
      <c r="W190" s="28"/>
      <c r="X190" s="28"/>
      <c r="Y190" s="28"/>
    </row>
    <row r="191" spans="1:25" ht="16.5" thickBot="1">
      <c r="A191" s="25" t="s">
        <v>58</v>
      </c>
      <c r="B191" s="11">
        <v>365.96240813399999</v>
      </c>
      <c r="C191" s="11">
        <v>695.66657195699997</v>
      </c>
      <c r="D191" s="12">
        <v>311.15230200800005</v>
      </c>
      <c r="E191" s="13">
        <v>202.59587529000001</v>
      </c>
      <c r="F191" s="13">
        <f t="shared" si="26"/>
        <v>1575.3771573890001</v>
      </c>
      <c r="G191" s="11">
        <v>0</v>
      </c>
      <c r="H191" s="13">
        <v>1575.3771573884671</v>
      </c>
      <c r="I191" s="13">
        <v>-5.3294934332370761E-10</v>
      </c>
      <c r="J191" s="11">
        <v>0</v>
      </c>
      <c r="K191" s="12">
        <v>0</v>
      </c>
      <c r="L191" s="12">
        <v>0</v>
      </c>
      <c r="M191" s="11">
        <v>0</v>
      </c>
      <c r="N191" s="13">
        <f t="shared" si="27"/>
        <v>0</v>
      </c>
      <c r="O191" s="13">
        <v>0</v>
      </c>
      <c r="P191" s="13">
        <v>0</v>
      </c>
      <c r="Q191" s="11">
        <v>0</v>
      </c>
      <c r="R191" s="26"/>
      <c r="S191" s="27"/>
      <c r="T191" s="26"/>
      <c r="U191" s="28"/>
      <c r="V191" s="28"/>
      <c r="W191" s="28"/>
      <c r="X191" s="28"/>
      <c r="Y191" s="28"/>
    </row>
    <row r="192" spans="1:25" ht="16.5" thickBot="1">
      <c r="A192" s="25" t="s">
        <v>59</v>
      </c>
      <c r="B192" s="11">
        <v>1566.8272052340003</v>
      </c>
      <c r="C192" s="11">
        <v>2207.3547826610002</v>
      </c>
      <c r="D192" s="12">
        <v>1222.4180639249998</v>
      </c>
      <c r="E192" s="13">
        <v>881.29656039500003</v>
      </c>
      <c r="F192" s="13">
        <f t="shared" si="26"/>
        <v>5877.8966122149995</v>
      </c>
      <c r="G192" s="11">
        <v>0</v>
      </c>
      <c r="H192" s="13">
        <v>5877.896612214211</v>
      </c>
      <c r="I192" s="13">
        <v>-7.8976154327392576E-10</v>
      </c>
      <c r="J192" s="11">
        <v>0</v>
      </c>
      <c r="K192" s="12">
        <v>0</v>
      </c>
      <c r="L192" s="12">
        <v>0</v>
      </c>
      <c r="M192" s="11">
        <v>0</v>
      </c>
      <c r="N192" s="13">
        <f t="shared" si="27"/>
        <v>0</v>
      </c>
      <c r="O192" s="13">
        <v>0</v>
      </c>
      <c r="P192" s="13">
        <v>0</v>
      </c>
      <c r="Q192" s="11">
        <v>0</v>
      </c>
      <c r="R192" s="26"/>
      <c r="S192" s="27"/>
      <c r="T192" s="26"/>
      <c r="U192" s="28"/>
      <c r="V192" s="28"/>
      <c r="W192" s="28"/>
      <c r="X192" s="28"/>
      <c r="Y192" s="28"/>
    </row>
    <row r="193" spans="1:25" ht="16.5" thickBot="1">
      <c r="A193" s="25" t="s">
        <v>60</v>
      </c>
      <c r="B193" s="11">
        <v>190.05297380799999</v>
      </c>
      <c r="C193" s="11">
        <v>1447.1077460389997</v>
      </c>
      <c r="D193" s="12">
        <v>494.79198153099998</v>
      </c>
      <c r="E193" s="13">
        <v>409.503125232</v>
      </c>
      <c r="F193" s="13">
        <f t="shared" si="26"/>
        <v>2541.4558266099998</v>
      </c>
      <c r="G193" s="11">
        <v>0</v>
      </c>
      <c r="H193" s="13">
        <v>2541.455826607395</v>
      </c>
      <c r="I193" s="13">
        <v>-2.6049092411994936E-9</v>
      </c>
      <c r="J193" s="11">
        <v>0</v>
      </c>
      <c r="K193" s="12">
        <v>0</v>
      </c>
      <c r="L193" s="12">
        <v>0</v>
      </c>
      <c r="M193" s="11">
        <v>0</v>
      </c>
      <c r="N193" s="13">
        <f t="shared" si="27"/>
        <v>0</v>
      </c>
      <c r="O193" s="13">
        <v>0</v>
      </c>
      <c r="P193" s="13">
        <v>0</v>
      </c>
      <c r="Q193" s="11">
        <v>0</v>
      </c>
      <c r="R193" s="26"/>
      <c r="S193" s="27"/>
      <c r="T193" s="26"/>
      <c r="U193" s="28"/>
      <c r="V193" s="28"/>
      <c r="W193" s="28"/>
      <c r="X193" s="28"/>
      <c r="Y193" s="28"/>
    </row>
    <row r="194" spans="1:25" ht="16.5" thickBot="1">
      <c r="A194" s="25" t="s">
        <v>61</v>
      </c>
      <c r="B194" s="11">
        <v>6.7274130300000001</v>
      </c>
      <c r="C194" s="11">
        <v>389.25787438499992</v>
      </c>
      <c r="D194" s="12">
        <v>185.34890601399999</v>
      </c>
      <c r="E194" s="13">
        <v>113.99942833700001</v>
      </c>
      <c r="F194" s="13">
        <f t="shared" si="26"/>
        <v>695.33362176599996</v>
      </c>
      <c r="G194" s="11">
        <v>0</v>
      </c>
      <c r="H194" s="13">
        <v>695.33362176769651</v>
      </c>
      <c r="I194" s="13">
        <v>1.6965204849839211E-9</v>
      </c>
      <c r="J194" s="11">
        <v>0</v>
      </c>
      <c r="K194" s="12">
        <v>0</v>
      </c>
      <c r="L194" s="12">
        <v>0</v>
      </c>
      <c r="M194" s="11">
        <v>0</v>
      </c>
      <c r="N194" s="13">
        <f t="shared" si="27"/>
        <v>0</v>
      </c>
      <c r="O194" s="13">
        <v>0</v>
      </c>
      <c r="P194" s="13">
        <v>0</v>
      </c>
      <c r="Q194" s="11">
        <v>0</v>
      </c>
      <c r="R194" s="26"/>
      <c r="S194" s="27"/>
      <c r="T194" s="26"/>
      <c r="U194" s="28"/>
      <c r="V194" s="28"/>
      <c r="W194" s="28"/>
      <c r="X194" s="28"/>
      <c r="Y194" s="28"/>
    </row>
    <row r="195" spans="1:25" ht="16.5" thickBot="1">
      <c r="A195" s="25" t="s">
        <v>62</v>
      </c>
      <c r="B195" s="11">
        <v>45.822839772000002</v>
      </c>
      <c r="C195" s="11">
        <v>1171.993472595</v>
      </c>
      <c r="D195" s="12">
        <v>277.28079575900006</v>
      </c>
      <c r="E195" s="13">
        <v>224.04403749799999</v>
      </c>
      <c r="F195" s="13">
        <f t="shared" si="26"/>
        <v>1719.141145624</v>
      </c>
      <c r="G195" s="11">
        <v>0</v>
      </c>
      <c r="H195" s="13">
        <v>1719.1411456284691</v>
      </c>
      <c r="I195" s="13">
        <v>4.4689513742923734E-9</v>
      </c>
      <c r="J195" s="11">
        <v>0</v>
      </c>
      <c r="K195" s="12">
        <v>0</v>
      </c>
      <c r="L195" s="12">
        <v>0</v>
      </c>
      <c r="M195" s="11">
        <v>0</v>
      </c>
      <c r="N195" s="13">
        <f t="shared" si="27"/>
        <v>0</v>
      </c>
      <c r="O195" s="13">
        <v>0</v>
      </c>
      <c r="P195" s="13">
        <v>0</v>
      </c>
      <c r="Q195" s="11">
        <v>0</v>
      </c>
      <c r="R195" s="26"/>
      <c r="S195" s="27"/>
      <c r="T195" s="26"/>
      <c r="U195" s="28"/>
      <c r="V195" s="28"/>
      <c r="W195" s="28"/>
      <c r="X195" s="28"/>
      <c r="Y195" s="28"/>
    </row>
    <row r="196" spans="1:25" ht="16.5" thickBot="1">
      <c r="A196" s="25" t="s">
        <v>63</v>
      </c>
      <c r="B196" s="11">
        <v>208.11857854599995</v>
      </c>
      <c r="C196" s="11">
        <v>3143.4892203300005</v>
      </c>
      <c r="D196" s="12">
        <v>735.30304985800001</v>
      </c>
      <c r="E196" s="13">
        <v>663.729999421</v>
      </c>
      <c r="F196" s="13">
        <f t="shared" si="26"/>
        <v>4750.6408481550006</v>
      </c>
      <c r="G196" s="11">
        <v>0</v>
      </c>
      <c r="H196" s="13">
        <v>4750.6408481508188</v>
      </c>
      <c r="I196" s="13">
        <v>-4.1825696825981137E-9</v>
      </c>
      <c r="J196" s="11">
        <v>0</v>
      </c>
      <c r="K196" s="12">
        <v>0</v>
      </c>
      <c r="L196" s="12">
        <v>0</v>
      </c>
      <c r="M196" s="11">
        <v>0</v>
      </c>
      <c r="N196" s="13">
        <f t="shared" si="27"/>
        <v>0</v>
      </c>
      <c r="O196" s="13">
        <v>0</v>
      </c>
      <c r="P196" s="13">
        <v>0</v>
      </c>
      <c r="Q196" s="11">
        <v>0</v>
      </c>
      <c r="R196" s="26"/>
      <c r="S196" s="27"/>
      <c r="T196" s="26"/>
      <c r="U196" s="28"/>
      <c r="V196" s="28"/>
      <c r="W196" s="28"/>
      <c r="X196" s="28"/>
      <c r="Y196" s="28"/>
    </row>
    <row r="197" spans="1:25" ht="16.5" thickBot="1">
      <c r="A197" s="25" t="s">
        <v>64</v>
      </c>
      <c r="B197" s="11">
        <v>392.45122020699995</v>
      </c>
      <c r="C197" s="11">
        <v>1875.0444606429999</v>
      </c>
      <c r="D197" s="12">
        <v>768.82027390700011</v>
      </c>
      <c r="E197" s="13">
        <v>483.34662721799998</v>
      </c>
      <c r="F197" s="13">
        <f t="shared" si="26"/>
        <v>3519.6625819749997</v>
      </c>
      <c r="G197" s="11">
        <v>0</v>
      </c>
      <c r="H197" s="13">
        <v>3519.6625819806864</v>
      </c>
      <c r="I197" s="13">
        <v>5.6857243180274967E-9</v>
      </c>
      <c r="J197" s="11">
        <v>0</v>
      </c>
      <c r="K197" s="12">
        <v>0</v>
      </c>
      <c r="L197" s="12">
        <v>0</v>
      </c>
      <c r="M197" s="11">
        <v>0</v>
      </c>
      <c r="N197" s="13">
        <f t="shared" si="27"/>
        <v>0</v>
      </c>
      <c r="O197" s="13">
        <v>0</v>
      </c>
      <c r="P197" s="13">
        <v>0</v>
      </c>
      <c r="Q197" s="11">
        <v>0</v>
      </c>
      <c r="R197" s="26"/>
      <c r="S197" s="27"/>
      <c r="T197" s="26"/>
      <c r="U197" s="28"/>
      <c r="V197" s="28"/>
      <c r="W197" s="28"/>
      <c r="X197" s="28"/>
      <c r="Y197" s="28"/>
    </row>
    <row r="198" spans="1:25" ht="16.5" thickBot="1">
      <c r="A198" s="25" t="s">
        <v>65</v>
      </c>
      <c r="B198" s="11">
        <v>442.652459803</v>
      </c>
      <c r="C198" s="11">
        <v>1881.1150124300004</v>
      </c>
      <c r="D198" s="12">
        <v>343.08888084900002</v>
      </c>
      <c r="E198" s="13">
        <v>288.34607806999998</v>
      </c>
      <c r="F198" s="13">
        <f t="shared" si="26"/>
        <v>2955.2024311519999</v>
      </c>
      <c r="G198" s="11">
        <v>0</v>
      </c>
      <c r="H198" s="13">
        <v>2955.2024311499972</v>
      </c>
      <c r="I198" s="13">
        <v>-2.0028091967105866E-9</v>
      </c>
      <c r="J198" s="11">
        <v>0</v>
      </c>
      <c r="K198" s="12">
        <v>0</v>
      </c>
      <c r="L198" s="12">
        <v>0</v>
      </c>
      <c r="M198" s="11">
        <v>0</v>
      </c>
      <c r="N198" s="13">
        <f t="shared" si="27"/>
        <v>0</v>
      </c>
      <c r="O198" s="13">
        <v>0</v>
      </c>
      <c r="P198" s="13">
        <v>0</v>
      </c>
      <c r="Q198" s="11">
        <v>0</v>
      </c>
      <c r="R198" s="26"/>
      <c r="S198" s="27"/>
      <c r="T198" s="26"/>
      <c r="U198" s="28"/>
      <c r="V198" s="28"/>
      <c r="W198" s="28"/>
      <c r="X198" s="28"/>
      <c r="Y198" s="28"/>
    </row>
    <row r="199" spans="1:25" ht="16.5" thickBot="1">
      <c r="A199" s="25" t="s">
        <v>66</v>
      </c>
      <c r="B199" s="11">
        <v>18.507426282000001</v>
      </c>
      <c r="C199" s="11">
        <v>565.22928094400004</v>
      </c>
      <c r="D199" s="12">
        <v>261.78396283699999</v>
      </c>
      <c r="E199" s="13">
        <v>145.41694628099998</v>
      </c>
      <c r="F199" s="13">
        <f t="shared" si="26"/>
        <v>990.93761634399993</v>
      </c>
      <c r="G199" s="11">
        <v>0</v>
      </c>
      <c r="H199" s="13">
        <v>990.93761634901568</v>
      </c>
      <c r="I199" s="13">
        <v>5.0157541409134866E-9</v>
      </c>
      <c r="J199" s="11">
        <v>0</v>
      </c>
      <c r="K199" s="12">
        <v>0</v>
      </c>
      <c r="L199" s="12">
        <v>0</v>
      </c>
      <c r="M199" s="11">
        <v>0</v>
      </c>
      <c r="N199" s="13">
        <f t="shared" si="27"/>
        <v>0</v>
      </c>
      <c r="O199" s="13">
        <v>0</v>
      </c>
      <c r="P199" s="13">
        <v>0</v>
      </c>
      <c r="Q199" s="11">
        <v>0</v>
      </c>
      <c r="R199" s="26"/>
      <c r="S199" s="27"/>
      <c r="T199" s="26"/>
      <c r="U199" s="28"/>
      <c r="V199" s="28"/>
      <c r="W199" s="28"/>
      <c r="X199" s="28"/>
      <c r="Y199" s="28"/>
    </row>
    <row r="200" spans="1:25" ht="16.5" thickBot="1">
      <c r="A200" s="25" t="s">
        <v>67</v>
      </c>
      <c r="B200" s="11">
        <v>377.21021412200002</v>
      </c>
      <c r="C200" s="11">
        <v>2111.764433882</v>
      </c>
      <c r="D200" s="12">
        <v>643.07641742199996</v>
      </c>
      <c r="E200" s="13">
        <v>519.32497913999998</v>
      </c>
      <c r="F200" s="13">
        <f t="shared" si="26"/>
        <v>3651.376044566</v>
      </c>
      <c r="G200" s="11">
        <v>0</v>
      </c>
      <c r="H200" s="13">
        <v>3651.3760445602879</v>
      </c>
      <c r="I200" s="13">
        <v>-5.7118013501167297E-9</v>
      </c>
      <c r="J200" s="11">
        <v>0</v>
      </c>
      <c r="K200" s="12">
        <v>0</v>
      </c>
      <c r="L200" s="12">
        <v>0</v>
      </c>
      <c r="M200" s="11">
        <v>0</v>
      </c>
      <c r="N200" s="13">
        <f t="shared" si="27"/>
        <v>0</v>
      </c>
      <c r="O200" s="13">
        <v>0</v>
      </c>
      <c r="P200" s="13">
        <v>0</v>
      </c>
      <c r="Q200" s="11">
        <v>0</v>
      </c>
      <c r="R200" s="26"/>
      <c r="S200" s="27"/>
      <c r="T200" s="26"/>
      <c r="U200" s="28"/>
      <c r="V200" s="28"/>
      <c r="W200" s="28"/>
      <c r="X200" s="28"/>
      <c r="Y200" s="28"/>
    </row>
    <row r="201" spans="1:25" ht="16.5" thickBot="1">
      <c r="A201" s="25" t="s">
        <v>68</v>
      </c>
      <c r="B201" s="11">
        <v>285.42156857399999</v>
      </c>
      <c r="C201" s="11">
        <v>2637.6725887600001</v>
      </c>
      <c r="D201" s="12">
        <v>797.43603698599998</v>
      </c>
      <c r="E201" s="13">
        <v>570.25875748699991</v>
      </c>
      <c r="F201" s="13">
        <f t="shared" si="26"/>
        <v>4290.7889518070006</v>
      </c>
      <c r="G201" s="11">
        <v>0</v>
      </c>
      <c r="H201" s="13">
        <v>4290.7889518073962</v>
      </c>
      <c r="I201" s="13">
        <v>3.9674341678619384E-10</v>
      </c>
      <c r="J201" s="11">
        <v>0</v>
      </c>
      <c r="K201" s="12">
        <v>0</v>
      </c>
      <c r="L201" s="12">
        <v>0</v>
      </c>
      <c r="M201" s="11">
        <v>0</v>
      </c>
      <c r="N201" s="13">
        <f t="shared" si="27"/>
        <v>0</v>
      </c>
      <c r="O201" s="13">
        <v>0</v>
      </c>
      <c r="P201" s="13">
        <v>0</v>
      </c>
      <c r="Q201" s="11">
        <v>0</v>
      </c>
      <c r="R201" s="26"/>
      <c r="S201" s="27"/>
      <c r="T201" s="26"/>
      <c r="U201" s="28"/>
      <c r="V201" s="28"/>
      <c r="W201" s="28"/>
      <c r="X201" s="28"/>
      <c r="Y201" s="28"/>
    </row>
    <row r="202" spans="1:25" ht="16.5" thickBot="1">
      <c r="A202" s="25" t="s">
        <v>69</v>
      </c>
      <c r="B202" s="11">
        <v>245.37770097399999</v>
      </c>
      <c r="C202" s="11">
        <v>1648.5587287990004</v>
      </c>
      <c r="D202" s="12">
        <v>653.52257738099991</v>
      </c>
      <c r="E202" s="13">
        <v>345.97231925899996</v>
      </c>
      <c r="F202" s="13">
        <f t="shared" si="26"/>
        <v>2893.4313264130001</v>
      </c>
      <c r="G202" s="11">
        <v>0</v>
      </c>
      <c r="H202" s="13">
        <v>2893.4313264130233</v>
      </c>
      <c r="I202" s="13">
        <v>2.3283064365386964E-11</v>
      </c>
      <c r="J202" s="11">
        <v>0</v>
      </c>
      <c r="K202" s="12">
        <v>0</v>
      </c>
      <c r="L202" s="12">
        <v>0</v>
      </c>
      <c r="M202" s="11">
        <v>0</v>
      </c>
      <c r="N202" s="13">
        <f t="shared" si="27"/>
        <v>0</v>
      </c>
      <c r="O202" s="13">
        <v>0</v>
      </c>
      <c r="P202" s="13">
        <v>0</v>
      </c>
      <c r="Q202" s="11">
        <v>0</v>
      </c>
      <c r="R202" s="26"/>
      <c r="S202" s="27"/>
      <c r="T202" s="26"/>
      <c r="U202" s="28"/>
      <c r="V202" s="28"/>
      <c r="W202" s="28"/>
      <c r="X202" s="28"/>
      <c r="Y202" s="28"/>
    </row>
    <row r="203" spans="1:25" ht="16.5" thickBot="1">
      <c r="A203" s="25" t="s">
        <v>70</v>
      </c>
      <c r="B203" s="11">
        <v>79.548560272000003</v>
      </c>
      <c r="C203" s="11">
        <v>896.26619486799973</v>
      </c>
      <c r="D203" s="12">
        <v>383.27772045099994</v>
      </c>
      <c r="E203" s="13">
        <v>212.40389072400001</v>
      </c>
      <c r="F203" s="13">
        <f t="shared" si="26"/>
        <v>1571.4963663149997</v>
      </c>
      <c r="G203" s="11">
        <v>0</v>
      </c>
      <c r="H203" s="13">
        <v>1571.4963663155263</v>
      </c>
      <c r="I203" s="13">
        <v>5.2643008530139926E-10</v>
      </c>
      <c r="J203" s="11">
        <v>0</v>
      </c>
      <c r="K203" s="12">
        <v>0</v>
      </c>
      <c r="L203" s="12">
        <v>0</v>
      </c>
      <c r="M203" s="11">
        <v>0</v>
      </c>
      <c r="N203" s="13">
        <f t="shared" si="27"/>
        <v>0</v>
      </c>
      <c r="O203" s="13">
        <v>0</v>
      </c>
      <c r="P203" s="13">
        <v>0</v>
      </c>
      <c r="Q203" s="11">
        <v>0</v>
      </c>
      <c r="R203" s="26"/>
      <c r="S203" s="27"/>
      <c r="T203" s="26"/>
      <c r="U203" s="28"/>
      <c r="V203" s="28"/>
      <c r="W203" s="28"/>
      <c r="X203" s="28"/>
      <c r="Y203" s="28"/>
    </row>
    <row r="204" spans="1:25" s="31" customFormat="1" ht="16.5" thickBot="1">
      <c r="A204" s="29" t="s">
        <v>71</v>
      </c>
      <c r="B204" s="30">
        <f>SUM(B149:B203)</f>
        <v>177939.03370578404</v>
      </c>
      <c r="C204" s="30">
        <f t="shared" ref="C204" si="28">SUM(C149:C203)</f>
        <v>324017.973970188</v>
      </c>
      <c r="D204" s="30">
        <f t="shared" ref="D204" si="29">SUM(D149:D203)</f>
        <v>139592.60663008201</v>
      </c>
      <c r="E204" s="30">
        <f t="shared" ref="E204:F204" si="30">SUM(E149:E203)</f>
        <v>102601.34649933501</v>
      </c>
      <c r="F204" s="30">
        <f t="shared" si="30"/>
        <v>744150.96080538875</v>
      </c>
      <c r="G204" s="30">
        <f t="shared" ref="G204" si="31">SUM(G149:G203)</f>
        <v>-16928.238344932997</v>
      </c>
      <c r="H204" s="30">
        <f t="shared" ref="H204" si="32">SUM(H149:H203)</f>
        <v>727222.72246047156</v>
      </c>
      <c r="I204" s="30">
        <f t="shared" ref="I204" si="33">SUM(I149:I203)</f>
        <v>1.5666941180825237E-8</v>
      </c>
      <c r="J204" s="30">
        <f t="shared" ref="J204" si="34">SUM(J149:J203)</f>
        <v>0</v>
      </c>
      <c r="K204" s="30">
        <f t="shared" ref="K204" si="35">SUM(K149:K203)</f>
        <v>528.01462558499998</v>
      </c>
      <c r="L204" s="30">
        <f t="shared" ref="L204" si="36">SUM(L149:L203)</f>
        <v>2898.625366708</v>
      </c>
      <c r="M204" s="30">
        <f t="shared" ref="M204:N204" si="37">SUM(M149:M203)</f>
        <v>5951.6627986109997</v>
      </c>
      <c r="N204" s="30">
        <f t="shared" si="37"/>
        <v>9378.3027909039993</v>
      </c>
      <c r="O204" s="30">
        <f t="shared" ref="O204" si="38">SUM(O149:O203)</f>
        <v>-1390.5450488650001</v>
      </c>
      <c r="P204" s="30">
        <f t="shared" ref="P204" si="39">SUM(P149:P203)</f>
        <v>7987.7577420370562</v>
      </c>
      <c r="Q204" s="30">
        <f t="shared" ref="Q204" si="40">SUM(Q149:Q203)</f>
        <v>-1.9453527784207837E-9</v>
      </c>
      <c r="R204" s="30">
        <f t="shared" ref="R204" si="41">SUM(R149:R203)</f>
        <v>0</v>
      </c>
      <c r="S204" s="30">
        <f t="shared" ref="S204" si="42">SUM(S149:S203)</f>
        <v>2570.5770000000002</v>
      </c>
      <c r="T204" s="30">
        <f t="shared" ref="T204" si="43">SUM(T149:T203)</f>
        <v>0</v>
      </c>
      <c r="U204" s="30">
        <f t="shared" ref="U204" si="44">SUM(U149:U203)</f>
        <v>0</v>
      </c>
      <c r="V204" s="30">
        <f t="shared" ref="V204" si="45">SUM(V149:V203)</f>
        <v>2570.5770000000002</v>
      </c>
      <c r="W204" s="30">
        <f t="shared" ref="W204" si="46">SUM(W149:W203)</f>
        <v>0</v>
      </c>
      <c r="X204" s="30">
        <f t="shared" ref="X204" si="47">SUM(X149:X203)</f>
        <v>2570.5770000000002</v>
      </c>
      <c r="Y204" s="30">
        <f t="shared" ref="Y204" si="48">SUM(Y149:Y203)</f>
        <v>0</v>
      </c>
    </row>
    <row r="206" spans="1:25" ht="23.25">
      <c r="F206" s="33"/>
    </row>
  </sheetData>
  <mergeCells count="10">
    <mergeCell ref="B147:I147"/>
    <mergeCell ref="J147:Q147"/>
    <mergeCell ref="R147:Y147"/>
    <mergeCell ref="B4:Y4"/>
    <mergeCell ref="B9:I9"/>
    <mergeCell ref="J9:Q9"/>
    <mergeCell ref="R9:Y9"/>
    <mergeCell ref="B78:I78"/>
    <mergeCell ref="J78:Q78"/>
    <mergeCell ref="R78:Y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fitToHeight="3" orientation="landscape" r:id="rId1"/>
  <headerFooter>
    <oddFooter>&amp;L&amp;F / &amp;A&amp;RPage &amp;P/&amp;N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topLeftCell="A22" zoomScale="70" zoomScaleNormal="70" workbookViewId="0">
      <selection activeCell="A6" sqref="A6"/>
    </sheetView>
  </sheetViews>
  <sheetFormatPr baseColWidth="10" defaultRowHeight="15"/>
  <cols>
    <col min="1" max="1" width="49.42578125" style="55" customWidth="1"/>
    <col min="2" max="14" width="18.7109375" style="35" customWidth="1"/>
    <col min="15" max="15" width="3.5703125" customWidth="1"/>
    <col min="16" max="16" width="23.140625" style="35" customWidth="1"/>
    <col min="17" max="18" width="18.7109375" style="35" customWidth="1"/>
    <col min="19" max="16384" width="11.42578125" style="35"/>
  </cols>
  <sheetData>
    <row r="1" spans="1:21" ht="36">
      <c r="A1" s="34" t="s">
        <v>0</v>
      </c>
      <c r="B1" s="158" t="s">
        <v>80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4" spans="1:21">
      <c r="A4" s="36" t="s">
        <v>81</v>
      </c>
    </row>
    <row r="5" spans="1:21" ht="25.5" customHeight="1">
      <c r="A5" s="37" t="s">
        <v>82</v>
      </c>
      <c r="B5"/>
      <c r="C5" s="159" t="s">
        <v>83</v>
      </c>
      <c r="D5" s="159"/>
      <c r="E5" s="159"/>
      <c r="F5"/>
      <c r="G5" s="159" t="s">
        <v>84</v>
      </c>
      <c r="H5" s="159"/>
      <c r="I5" s="159"/>
      <c r="J5"/>
      <c r="K5" s="159" t="s">
        <v>85</v>
      </c>
      <c r="L5" s="159"/>
      <c r="M5" s="159"/>
      <c r="N5"/>
      <c r="P5" s="159" t="s">
        <v>86</v>
      </c>
      <c r="Q5" s="159"/>
      <c r="R5" s="159"/>
    </row>
    <row r="6" spans="1:21" ht="103.5" customHeight="1">
      <c r="A6" s="38" t="s">
        <v>5</v>
      </c>
      <c r="B6" s="39" t="s">
        <v>87</v>
      </c>
      <c r="C6" s="40" t="s">
        <v>88</v>
      </c>
      <c r="D6" s="40" t="s">
        <v>89</v>
      </c>
      <c r="E6" s="40" t="s">
        <v>90</v>
      </c>
      <c r="F6" s="39" t="s">
        <v>91</v>
      </c>
      <c r="G6" s="40" t="s">
        <v>88</v>
      </c>
      <c r="H6" s="40" t="s">
        <v>89</v>
      </c>
      <c r="I6" s="40" t="s">
        <v>90</v>
      </c>
      <c r="J6" s="39" t="s">
        <v>92</v>
      </c>
      <c r="K6" s="40" t="s">
        <v>88</v>
      </c>
      <c r="L6" s="40" t="s">
        <v>89</v>
      </c>
      <c r="M6" s="40" t="s">
        <v>90</v>
      </c>
      <c r="N6" s="39" t="s">
        <v>93</v>
      </c>
      <c r="P6" s="41" t="s">
        <v>88</v>
      </c>
      <c r="Q6" s="41" t="s">
        <v>89</v>
      </c>
      <c r="R6" s="41" t="s">
        <v>90</v>
      </c>
      <c r="T6"/>
      <c r="U6"/>
    </row>
    <row r="7" spans="1:21">
      <c r="A7" s="42" t="s">
        <v>16</v>
      </c>
      <c r="B7" s="43">
        <v>7890.5877355342682</v>
      </c>
      <c r="C7" s="44">
        <v>296.25956012899996</v>
      </c>
      <c r="D7" s="45">
        <v>295.154560129</v>
      </c>
      <c r="E7" s="45">
        <v>243.06425480185959</v>
      </c>
      <c r="F7" s="43">
        <v>7503.738258980663</v>
      </c>
      <c r="G7" s="44">
        <v>1814.0414746249999</v>
      </c>
      <c r="H7" s="45">
        <v>1814.0414746249999</v>
      </c>
      <c r="I7" s="45">
        <v>1551.1398775647895</v>
      </c>
      <c r="J7" s="43">
        <v>8550.8834768979686</v>
      </c>
      <c r="K7" s="44">
        <v>674.7892266519998</v>
      </c>
      <c r="L7" s="45">
        <v>381.79722665200012</v>
      </c>
      <c r="M7" s="45">
        <v>333.04634617502387</v>
      </c>
      <c r="N7" s="43">
        <v>8106.2451548212339</v>
      </c>
      <c r="P7" s="46">
        <v>2785.0902614059992</v>
      </c>
      <c r="Q7" s="46">
        <v>2490.9932614059999</v>
      </c>
      <c r="R7" s="47">
        <v>2127.2504785416731</v>
      </c>
    </row>
    <row r="8" spans="1:21">
      <c r="A8" s="42" t="s">
        <v>17</v>
      </c>
      <c r="B8" s="43">
        <v>35203.214492034407</v>
      </c>
      <c r="C8" s="44">
        <v>20400.925026888013</v>
      </c>
      <c r="D8" s="45">
        <v>14164.635492548003</v>
      </c>
      <c r="E8" s="45">
        <v>7017.6394467284535</v>
      </c>
      <c r="F8" s="43">
        <v>46902.404167266635</v>
      </c>
      <c r="G8" s="44">
        <v>7188.3264544709991</v>
      </c>
      <c r="H8" s="45">
        <v>7188.3264544709991</v>
      </c>
      <c r="I8" s="45">
        <v>7083.2089614922243</v>
      </c>
      <c r="J8" s="43">
        <v>50945.375185455676</v>
      </c>
      <c r="K8" s="44">
        <v>2689.1556642200017</v>
      </c>
      <c r="L8" s="45">
        <v>2689.1556642200017</v>
      </c>
      <c r="M8" s="45">
        <v>1305.2622533707452</v>
      </c>
      <c r="N8" s="43">
        <v>50249.975928247943</v>
      </c>
      <c r="P8" s="46">
        <v>30278.407145579014</v>
      </c>
      <c r="Q8" s="46">
        <v>24042.117611239006</v>
      </c>
      <c r="R8" s="47">
        <v>15406.110661591423</v>
      </c>
    </row>
    <row r="9" spans="1:21">
      <c r="A9" s="42" t="s">
        <v>18</v>
      </c>
      <c r="B9" s="43">
        <v>8177.829352892134</v>
      </c>
      <c r="C9" s="44">
        <v>186.89869877900009</v>
      </c>
      <c r="D9" s="45">
        <v>167.39069877900002</v>
      </c>
      <c r="E9" s="45">
        <v>136.10576319413016</v>
      </c>
      <c r="F9" s="43">
        <v>7765.6503944429642</v>
      </c>
      <c r="G9" s="44">
        <v>255.98205800099993</v>
      </c>
      <c r="H9" s="45">
        <v>58.601058001000013</v>
      </c>
      <c r="I9" s="45">
        <v>52.93946632192953</v>
      </c>
      <c r="J9" s="43">
        <v>7225.7587630608668</v>
      </c>
      <c r="K9" s="44">
        <v>123.39043770299998</v>
      </c>
      <c r="L9" s="45">
        <v>123.39043770299998</v>
      </c>
      <c r="M9" s="45">
        <v>117.16224259499795</v>
      </c>
      <c r="N9" s="43">
        <v>6760.6636938470328</v>
      </c>
      <c r="P9" s="46">
        <v>566.27119448300004</v>
      </c>
      <c r="Q9" s="46">
        <v>349.38219448300003</v>
      </c>
      <c r="R9" s="47">
        <v>306.2074721110576</v>
      </c>
    </row>
    <row r="10" spans="1:21">
      <c r="A10" s="42" t="s">
        <v>19</v>
      </c>
      <c r="B10" s="43">
        <v>11869.208750032414</v>
      </c>
      <c r="C10" s="44">
        <v>595.33380766499999</v>
      </c>
      <c r="D10" s="45">
        <v>595.33380766499999</v>
      </c>
      <c r="E10" s="45">
        <v>390.58529511245723</v>
      </c>
      <c r="F10" s="43">
        <v>11432.605517058935</v>
      </c>
      <c r="G10" s="44">
        <v>362.85530415800002</v>
      </c>
      <c r="H10" s="45">
        <v>362.85530415800002</v>
      </c>
      <c r="I10" s="45">
        <v>248.50928430919484</v>
      </c>
      <c r="J10" s="43">
        <v>10738.301220044201</v>
      </c>
      <c r="K10" s="44">
        <v>12418.347541336996</v>
      </c>
      <c r="L10" s="45">
        <v>12418.347541336996</v>
      </c>
      <c r="M10" s="45">
        <v>7508.535778248307</v>
      </c>
      <c r="N10" s="43">
        <v>21799.445286132301</v>
      </c>
      <c r="P10" s="46">
        <v>13376.536653159996</v>
      </c>
      <c r="Q10" s="46">
        <v>13376.536653159996</v>
      </c>
      <c r="R10" s="47">
        <v>8147.6303576699593</v>
      </c>
    </row>
    <row r="11" spans="1:21">
      <c r="A11" s="42" t="s">
        <v>20</v>
      </c>
      <c r="B11" s="43">
        <v>30529.510648862921</v>
      </c>
      <c r="C11" s="44">
        <v>1858.9474425869998</v>
      </c>
      <c r="D11" s="45">
        <v>1858.9474425869998</v>
      </c>
      <c r="E11" s="45">
        <v>1731.0249270349252</v>
      </c>
      <c r="F11" s="43">
        <v>31129.147894006703</v>
      </c>
      <c r="G11" s="44">
        <v>576.70035976199995</v>
      </c>
      <c r="H11" s="45">
        <v>315.57835976200005</v>
      </c>
      <c r="I11" s="45">
        <v>131.04293781680207</v>
      </c>
      <c r="J11" s="43">
        <v>29484.020580186032</v>
      </c>
      <c r="K11" s="44">
        <v>4138.7108536859996</v>
      </c>
      <c r="L11" s="45">
        <v>4138.7108536859996</v>
      </c>
      <c r="M11" s="45">
        <v>1877.1911642425971</v>
      </c>
      <c r="N11" s="43">
        <v>31548.144041657895</v>
      </c>
      <c r="P11" s="46">
        <v>6574.3586560349986</v>
      </c>
      <c r="Q11" s="46">
        <v>6313.2366560349983</v>
      </c>
      <c r="R11" s="47">
        <v>3739.2590290943244</v>
      </c>
    </row>
    <row r="12" spans="1:21">
      <c r="A12" s="42" t="s">
        <v>21</v>
      </c>
      <c r="B12" s="43">
        <v>13747.054629684795</v>
      </c>
      <c r="C12" s="44">
        <v>370.3912311159998</v>
      </c>
      <c r="D12" s="45">
        <v>350.88323111599993</v>
      </c>
      <c r="E12" s="45">
        <v>296.08454972598548</v>
      </c>
      <c r="F12" s="43">
        <v>12913.2165199136</v>
      </c>
      <c r="G12" s="44">
        <v>528.71568763999994</v>
      </c>
      <c r="H12" s="45">
        <v>331.33468763999997</v>
      </c>
      <c r="I12" s="45">
        <v>285.53487432978636</v>
      </c>
      <c r="J12" s="43">
        <v>12013.720170721868</v>
      </c>
      <c r="K12" s="44">
        <v>510.05052674500001</v>
      </c>
      <c r="L12" s="45">
        <v>510.05052674500001</v>
      </c>
      <c r="M12" s="45">
        <v>499.02079203374734</v>
      </c>
      <c r="N12" s="43">
        <v>11243.644222086632</v>
      </c>
      <c r="P12" s="46">
        <v>1409.1574455009998</v>
      </c>
      <c r="Q12" s="46">
        <v>1192.2684455009999</v>
      </c>
      <c r="R12" s="47">
        <v>1080.6402160895193</v>
      </c>
    </row>
    <row r="13" spans="1:21">
      <c r="A13" s="42" t="s">
        <v>22</v>
      </c>
      <c r="B13" s="43">
        <v>35835.276526262649</v>
      </c>
      <c r="C13" s="44">
        <v>1663.6203047510003</v>
      </c>
      <c r="D13" s="45">
        <v>1527.0243047510003</v>
      </c>
      <c r="E13" s="45">
        <v>965.03106967333588</v>
      </c>
      <c r="F13" s="43">
        <v>34702.991970542411</v>
      </c>
      <c r="G13" s="44">
        <v>1556.5881068219996</v>
      </c>
      <c r="H13" s="45">
        <v>464.15310682199987</v>
      </c>
      <c r="I13" s="45">
        <v>454.00440395962721</v>
      </c>
      <c r="J13" s="43">
        <v>32511.279106256337</v>
      </c>
      <c r="K13" s="44">
        <v>479.90399279399998</v>
      </c>
      <c r="L13" s="45">
        <v>479.90399279399998</v>
      </c>
      <c r="M13" s="45">
        <v>247.79005286237813</v>
      </c>
      <c r="N13" s="43">
        <v>30729.307082947344</v>
      </c>
      <c r="P13" s="46">
        <v>3700.1124043670002</v>
      </c>
      <c r="Q13" s="46">
        <v>2471.0814043670002</v>
      </c>
      <c r="R13" s="47">
        <v>1666.8255264953411</v>
      </c>
    </row>
    <row r="14" spans="1:21">
      <c r="A14" s="42" t="s">
        <v>23</v>
      </c>
      <c r="B14" s="43">
        <v>23267.126848361218</v>
      </c>
      <c r="C14" s="44">
        <v>372.13058059899993</v>
      </c>
      <c r="D14" s="45">
        <v>372.13058059899993</v>
      </c>
      <c r="E14" s="45">
        <v>366.85543751398797</v>
      </c>
      <c r="F14" s="43">
        <v>22287.954771489727</v>
      </c>
      <c r="G14" s="44">
        <v>481.61917211400004</v>
      </c>
      <c r="H14" s="45">
        <v>481.61917211400004</v>
      </c>
      <c r="I14" s="45">
        <v>476.9526338004631</v>
      </c>
      <c r="J14" s="43">
        <v>21378.622822221398</v>
      </c>
      <c r="K14" s="44">
        <v>101.89020926999997</v>
      </c>
      <c r="L14" s="45">
        <v>101.89020926999997</v>
      </c>
      <c r="M14" s="45">
        <v>96.869218022502537</v>
      </c>
      <c r="N14" s="43">
        <v>20142.967566580668</v>
      </c>
      <c r="P14" s="46">
        <v>955.63996198299992</v>
      </c>
      <c r="Q14" s="46">
        <v>955.63996198299992</v>
      </c>
      <c r="R14" s="47">
        <v>940.67728933695355</v>
      </c>
    </row>
    <row r="15" spans="1:21">
      <c r="A15" s="42" t="s">
        <v>24</v>
      </c>
      <c r="B15" s="43">
        <v>15478.613730033328</v>
      </c>
      <c r="C15" s="44">
        <v>51.787033421999993</v>
      </c>
      <c r="D15" s="45">
        <v>51.787033421999993</v>
      </c>
      <c r="E15" s="45">
        <v>45.356260331091207</v>
      </c>
      <c r="F15" s="43">
        <v>14528.028052433965</v>
      </c>
      <c r="G15" s="44">
        <v>3719.1987514940001</v>
      </c>
      <c r="H15" s="45">
        <v>3719.1987514940001</v>
      </c>
      <c r="I15" s="45">
        <v>36.56802673100497</v>
      </c>
      <c r="J15" s="43">
        <v>17097.296903985833</v>
      </c>
      <c r="K15" s="44">
        <v>237.80439032199999</v>
      </c>
      <c r="L15" s="45">
        <v>237.80439032199999</v>
      </c>
      <c r="M15" s="45">
        <v>209.9620488295059</v>
      </c>
      <c r="N15" s="43">
        <v>16085.131921360764</v>
      </c>
      <c r="P15" s="46">
        <v>4008.7901752379998</v>
      </c>
      <c r="Q15" s="46">
        <v>4008.7901752379998</v>
      </c>
      <c r="R15" s="47">
        <v>291.88633589160207</v>
      </c>
    </row>
    <row r="16" spans="1:21">
      <c r="A16" s="42" t="s">
        <v>25</v>
      </c>
      <c r="B16" s="43">
        <v>8086.8077107738472</v>
      </c>
      <c r="C16" s="44">
        <v>751.40813578300015</v>
      </c>
      <c r="D16" s="45">
        <v>751.40813578300015</v>
      </c>
      <c r="E16" s="45">
        <v>92.778768016506746</v>
      </c>
      <c r="F16" s="43">
        <v>8205.9239895859955</v>
      </c>
      <c r="G16" s="44">
        <v>561.57781673900001</v>
      </c>
      <c r="H16" s="45">
        <v>561.57781673900001</v>
      </c>
      <c r="I16" s="45">
        <v>443.01454649427825</v>
      </c>
      <c r="J16" s="43">
        <v>8082.4287317860335</v>
      </c>
      <c r="K16" s="44">
        <v>53783.776556774996</v>
      </c>
      <c r="L16" s="45">
        <v>17391.474556774996</v>
      </c>
      <c r="M16" s="45">
        <v>9394.7286839770841</v>
      </c>
      <c r="N16" s="43">
        <v>24332.536299947333</v>
      </c>
      <c r="P16" s="46">
        <v>55096.762509296997</v>
      </c>
      <c r="Q16" s="46">
        <v>18704.460509296998</v>
      </c>
      <c r="R16" s="47">
        <v>9930.5219984878695</v>
      </c>
    </row>
    <row r="17" spans="1:21">
      <c r="A17" s="42" t="s">
        <v>26</v>
      </c>
      <c r="B17" s="43">
        <v>50158.855718419334</v>
      </c>
      <c r="C17" s="44">
        <v>51770.325059259987</v>
      </c>
      <c r="D17" s="45">
        <v>49551.701059259976</v>
      </c>
      <c r="E17" s="45">
        <v>4660.9236643362447</v>
      </c>
      <c r="F17" s="43">
        <v>96430.597509321335</v>
      </c>
      <c r="G17" s="44">
        <v>4423.8254731409997</v>
      </c>
      <c r="H17" s="45">
        <v>4423.8254731409997</v>
      </c>
      <c r="I17" s="45">
        <v>2212.0223558109788</v>
      </c>
      <c r="J17" s="43">
        <v>96020.203024105547</v>
      </c>
      <c r="K17" s="44">
        <v>39835.83006698401</v>
      </c>
      <c r="L17" s="45">
        <v>39835.83006698401</v>
      </c>
      <c r="M17" s="45">
        <v>13889.058186280925</v>
      </c>
      <c r="N17" s="43">
        <v>130106.92378153699</v>
      </c>
      <c r="P17" s="46">
        <v>96029.980599384988</v>
      </c>
      <c r="Q17" s="46">
        <v>93811.356599384992</v>
      </c>
      <c r="R17" s="47">
        <v>20762.004206428148</v>
      </c>
    </row>
    <row r="18" spans="1:21">
      <c r="A18" s="42" t="s">
        <v>27</v>
      </c>
      <c r="B18" s="43">
        <v>69611.947595302598</v>
      </c>
      <c r="C18" s="44">
        <v>6305.2195092869997</v>
      </c>
      <c r="D18" s="45">
        <v>6305.2195092869997</v>
      </c>
      <c r="E18" s="45">
        <v>3146.5240739002948</v>
      </c>
      <c r="F18" s="43">
        <v>70840.229291830387</v>
      </c>
      <c r="G18" s="44">
        <v>8381.042239856999</v>
      </c>
      <c r="H18" s="45">
        <v>7287.4772398569994</v>
      </c>
      <c r="I18" s="45">
        <v>5556.61861522244</v>
      </c>
      <c r="J18" s="43">
        <v>72726.451322767025</v>
      </c>
      <c r="K18" s="44">
        <v>2474.5487639499997</v>
      </c>
      <c r="L18" s="45">
        <v>2088.0147639499996</v>
      </c>
      <c r="M18" s="45">
        <v>1538.4089323472458</v>
      </c>
      <c r="N18" s="43">
        <v>69243.116759642609</v>
      </c>
      <c r="P18" s="46">
        <v>17160.810513094002</v>
      </c>
      <c r="Q18" s="46">
        <v>15680.711513093998</v>
      </c>
      <c r="R18" s="47">
        <v>10241.55162146998</v>
      </c>
    </row>
    <row r="19" spans="1:21">
      <c r="A19" s="42" t="s">
        <v>28</v>
      </c>
      <c r="B19" s="43">
        <v>148785.1378175334</v>
      </c>
      <c r="C19" s="44">
        <v>14604.395430453997</v>
      </c>
      <c r="D19" s="45">
        <v>14603.375430453998</v>
      </c>
      <c r="E19" s="45">
        <v>6827.1425005606943</v>
      </c>
      <c r="F19" s="43">
        <v>154105.15876174808</v>
      </c>
      <c r="G19" s="44">
        <v>19026.606212397</v>
      </c>
      <c r="H19" s="45">
        <v>17146.466212397001</v>
      </c>
      <c r="I19" s="45">
        <v>5804.4030750522297</v>
      </c>
      <c r="J19" s="43">
        <v>160914.53769455713</v>
      </c>
      <c r="K19" s="44">
        <v>12019.865139566999</v>
      </c>
      <c r="L19" s="45">
        <v>12019.865139566999</v>
      </c>
      <c r="M19" s="45">
        <v>3696.717922793162</v>
      </c>
      <c r="N19" s="43">
        <v>162498.46697296976</v>
      </c>
      <c r="P19" s="46">
        <v>45650.866782418001</v>
      </c>
      <c r="Q19" s="46">
        <v>43769.706782417998</v>
      </c>
      <c r="R19" s="47">
        <v>16328.263498406086</v>
      </c>
    </row>
    <row r="20" spans="1:21">
      <c r="A20" s="42" t="s">
        <v>29</v>
      </c>
      <c r="B20" s="43">
        <v>80268.413516306609</v>
      </c>
      <c r="C20" s="44">
        <v>36376.40313779901</v>
      </c>
      <c r="D20" s="45">
        <v>36376.40313779901</v>
      </c>
      <c r="E20" s="45">
        <v>29742.478738512702</v>
      </c>
      <c r="F20" s="43">
        <v>111328.73343916189</v>
      </c>
      <c r="G20" s="44">
        <v>22718.475505310002</v>
      </c>
      <c r="H20" s="45">
        <v>22718.475505310002</v>
      </c>
      <c r="I20" s="45">
        <v>16206.169764852681</v>
      </c>
      <c r="J20" s="43">
        <v>126862.01868421028</v>
      </c>
      <c r="K20" s="44">
        <v>3797.4203315989998</v>
      </c>
      <c r="L20" s="45">
        <v>3646.8823315990007</v>
      </c>
      <c r="M20" s="45">
        <v>3001.6109854044207</v>
      </c>
      <c r="N20" s="43">
        <v>122751.15765648674</v>
      </c>
      <c r="P20" s="46">
        <v>62892.298974708006</v>
      </c>
      <c r="Q20" s="46">
        <v>62741.760974708006</v>
      </c>
      <c r="R20" s="47">
        <v>48950.2594887698</v>
      </c>
    </row>
    <row r="21" spans="1:21">
      <c r="A21" s="42" t="s">
        <v>30</v>
      </c>
      <c r="B21" s="43">
        <v>96753.078417940385</v>
      </c>
      <c r="C21" s="44">
        <v>15515.264553918001</v>
      </c>
      <c r="D21" s="45">
        <v>15515.264553918001</v>
      </c>
      <c r="E21" s="45">
        <v>12330.588142298329</v>
      </c>
      <c r="F21" s="43">
        <v>105706.14895923277</v>
      </c>
      <c r="G21" s="44">
        <v>32517.805679228</v>
      </c>
      <c r="H21" s="45">
        <v>32517.805679228</v>
      </c>
      <c r="I21" s="45">
        <v>20469.38550986179</v>
      </c>
      <c r="J21" s="43">
        <v>130397.97182630682</v>
      </c>
      <c r="K21" s="44">
        <v>10429.042217194003</v>
      </c>
      <c r="L21" s="45">
        <v>10429.042217194003</v>
      </c>
      <c r="M21" s="45">
        <v>6659.6920050510344</v>
      </c>
      <c r="N21" s="43">
        <v>131945.88275582457</v>
      </c>
      <c r="P21" s="46">
        <v>58462.112450340006</v>
      </c>
      <c r="Q21" s="46">
        <v>58462.112450340006</v>
      </c>
      <c r="R21" s="47">
        <v>39459.665657211153</v>
      </c>
    </row>
    <row r="22" spans="1:21">
      <c r="A22" s="42" t="s">
        <v>31</v>
      </c>
      <c r="B22" s="43">
        <v>79682.872587692313</v>
      </c>
      <c r="C22" s="44">
        <v>3782.6232417770011</v>
      </c>
      <c r="D22" s="45">
        <v>3782.6232417770011</v>
      </c>
      <c r="E22" s="45">
        <v>2233.5578690276357</v>
      </c>
      <c r="F22" s="43">
        <v>76997.240676966991</v>
      </c>
      <c r="G22" s="44">
        <v>15452.476946003</v>
      </c>
      <c r="H22" s="45">
        <v>15137.500946003</v>
      </c>
      <c r="I22" s="45">
        <v>2048.5057363433743</v>
      </c>
      <c r="J22" s="43">
        <v>85278.522971118757</v>
      </c>
      <c r="K22" s="44">
        <v>4329.3404477270033</v>
      </c>
      <c r="L22" s="45">
        <v>4329.3404477270033</v>
      </c>
      <c r="M22" s="45">
        <v>4325.0221751160925</v>
      </c>
      <c r="N22" s="43">
        <v>82756.995532828194</v>
      </c>
      <c r="P22" s="46">
        <v>23564.440635507002</v>
      </c>
      <c r="Q22" s="46">
        <v>23249.464635507004</v>
      </c>
      <c r="R22" s="47">
        <v>8607.0857804871011</v>
      </c>
    </row>
    <row r="23" spans="1:21">
      <c r="A23" s="42" t="s">
        <v>32</v>
      </c>
      <c r="B23" s="43">
        <v>9236.2081870763977</v>
      </c>
      <c r="C23" s="44">
        <v>589.42417139999986</v>
      </c>
      <c r="D23" s="45">
        <v>589.42417139999986</v>
      </c>
      <c r="E23" s="45">
        <v>63.118697053638193</v>
      </c>
      <c r="F23" s="43">
        <v>8988.9687699231054</v>
      </c>
      <c r="G23" s="44">
        <v>54138.424317323006</v>
      </c>
      <c r="H23" s="45">
        <v>16214.005317323006</v>
      </c>
      <c r="I23" s="45">
        <v>8514.4675464798274</v>
      </c>
      <c r="J23" s="43">
        <v>23925.790436587191</v>
      </c>
      <c r="K23" s="44">
        <v>123.51647990900001</v>
      </c>
      <c r="L23" s="45">
        <v>123.51647990900001</v>
      </c>
      <c r="M23" s="45">
        <v>116.50752362928037</v>
      </c>
      <c r="N23" s="43">
        <v>22367.917796964102</v>
      </c>
      <c r="P23" s="46">
        <v>54851.364968632013</v>
      </c>
      <c r="Q23" s="46">
        <v>16926.945968632004</v>
      </c>
      <c r="R23" s="47">
        <v>8694.0937671627435</v>
      </c>
    </row>
    <row r="24" spans="1:21">
      <c r="A24" s="42" t="s">
        <v>33</v>
      </c>
      <c r="B24" s="43">
        <v>16215.060322413752</v>
      </c>
      <c r="C24" s="44">
        <v>882.91473031699957</v>
      </c>
      <c r="D24" s="45">
        <v>882.91473031699957</v>
      </c>
      <c r="E24" s="45">
        <v>700.35116485898004</v>
      </c>
      <c r="F24" s="43">
        <v>15623.395150805234</v>
      </c>
      <c r="G24" s="44">
        <v>137.08769185099999</v>
      </c>
      <c r="H24" s="45">
        <v>84.863691850999999</v>
      </c>
      <c r="I24" s="45">
        <v>72.322484321366417</v>
      </c>
      <c r="J24" s="43">
        <v>14183.4018338768</v>
      </c>
      <c r="K24" s="44">
        <v>5700.276851069998</v>
      </c>
      <c r="L24" s="45">
        <v>5700.276851069998</v>
      </c>
      <c r="M24" s="45">
        <v>1107.0428752788362</v>
      </c>
      <c r="N24" s="43">
        <v>18257.310327511936</v>
      </c>
      <c r="P24" s="46">
        <v>6720.2792732379976</v>
      </c>
      <c r="Q24" s="46">
        <v>6668.0552732379974</v>
      </c>
      <c r="R24" s="47">
        <v>1879.7165244591824</v>
      </c>
    </row>
    <row r="25" spans="1:21">
      <c r="A25" s="42" t="s">
        <v>34</v>
      </c>
      <c r="B25" s="48">
        <v>17233.035556444131</v>
      </c>
      <c r="C25" s="44">
        <v>3341.4681916580003</v>
      </c>
      <c r="D25" s="45">
        <v>3341.4681916580003</v>
      </c>
      <c r="E25" s="45">
        <v>2078.888248448628</v>
      </c>
      <c r="F25" s="48">
        <v>19277.246253276237</v>
      </c>
      <c r="G25" s="44">
        <v>3184.3737956130003</v>
      </c>
      <c r="H25" s="45">
        <v>1820.577795613</v>
      </c>
      <c r="I25" s="45">
        <v>347.1125940542135</v>
      </c>
      <c r="J25" s="48">
        <v>19594.874734396137</v>
      </c>
      <c r="K25" s="44">
        <v>8026.8472035499999</v>
      </c>
      <c r="L25" s="45">
        <v>3634.3932035500006</v>
      </c>
      <c r="M25" s="45">
        <v>836.70828303971905</v>
      </c>
      <c r="N25" s="48">
        <v>21596.283725466728</v>
      </c>
      <c r="P25" s="46">
        <v>14552.689190821</v>
      </c>
      <c r="Q25" s="46">
        <v>8796.4391908210018</v>
      </c>
      <c r="R25" s="49">
        <v>3262.7091255425607</v>
      </c>
    </row>
    <row r="26" spans="1:21">
      <c r="A26" s="42" t="s">
        <v>35</v>
      </c>
      <c r="B26" s="50">
        <v>48248.631794089219</v>
      </c>
      <c r="C26" s="44">
        <v>3369.7449416839991</v>
      </c>
      <c r="D26" s="45">
        <v>2970.0199416839996</v>
      </c>
      <c r="E26" s="45">
        <v>2243.8618332409287</v>
      </c>
      <c r="F26" s="50">
        <v>47466.526905034887</v>
      </c>
      <c r="G26" s="44">
        <v>9911.4726687040002</v>
      </c>
      <c r="H26" s="45">
        <v>2657.6196687040001</v>
      </c>
      <c r="I26" s="45">
        <v>2139.7496969597355</v>
      </c>
      <c r="J26" s="50">
        <v>45994.631655488563</v>
      </c>
      <c r="K26" s="44">
        <v>15406.448285343002</v>
      </c>
      <c r="L26" s="45">
        <v>6559.4082853429991</v>
      </c>
      <c r="M26" s="45">
        <v>3207.3696526618141</v>
      </c>
      <c r="N26" s="50">
        <v>48251.557060256528</v>
      </c>
      <c r="P26" s="46">
        <v>28687.665895731003</v>
      </c>
      <c r="Q26" s="46">
        <v>12187.047895730999</v>
      </c>
      <c r="R26" s="47">
        <v>7590.9811828624779</v>
      </c>
      <c r="T26"/>
      <c r="U26"/>
    </row>
    <row r="27" spans="1:21">
      <c r="A27" s="42" t="s">
        <v>36</v>
      </c>
      <c r="B27" s="43">
        <v>15318.218769095474</v>
      </c>
      <c r="C27" s="44">
        <v>1177.4506917890003</v>
      </c>
      <c r="D27" s="45">
        <v>1084.9606917890003</v>
      </c>
      <c r="E27" s="45">
        <v>601.21833685028321</v>
      </c>
      <c r="F27" s="43">
        <v>15122.127848115299</v>
      </c>
      <c r="G27" s="44">
        <v>1139.704687379</v>
      </c>
      <c r="H27" s="45">
        <v>1139.704687379</v>
      </c>
      <c r="I27" s="45">
        <v>903.51754125759817</v>
      </c>
      <c r="J27" s="43">
        <v>14912.973507511397</v>
      </c>
      <c r="K27" s="44">
        <v>1291.6834242109999</v>
      </c>
      <c r="L27" s="45">
        <v>869.41142421100005</v>
      </c>
      <c r="M27" s="45">
        <v>783.77397842169182</v>
      </c>
      <c r="N27" s="43">
        <v>14388.452463100502</v>
      </c>
      <c r="P27" s="46">
        <v>3608.8388033790002</v>
      </c>
      <c r="Q27" s="46">
        <v>3094.076803379</v>
      </c>
      <c r="R27" s="47">
        <v>2288.509856529573</v>
      </c>
      <c r="T27"/>
      <c r="U27"/>
    </row>
    <row r="28" spans="1:21">
      <c r="A28" s="42" t="s">
        <v>37</v>
      </c>
      <c r="B28" s="43">
        <v>11214.524627001863</v>
      </c>
      <c r="C28" s="44">
        <v>16134.041256450006</v>
      </c>
      <c r="D28" s="45">
        <v>4456.1042564500012</v>
      </c>
      <c r="E28" s="45">
        <v>1915.5013520084437</v>
      </c>
      <c r="F28" s="43">
        <v>14605.413080904955</v>
      </c>
      <c r="G28" s="44">
        <v>757.90142223500004</v>
      </c>
      <c r="H28" s="45">
        <v>757.90142223500004</v>
      </c>
      <c r="I28" s="45">
        <v>633.71351206873987</v>
      </c>
      <c r="J28" s="43">
        <v>14142.742403029333</v>
      </c>
      <c r="K28" s="44">
        <v>522.57743682499984</v>
      </c>
      <c r="L28" s="45">
        <v>409.64343682500004</v>
      </c>
      <c r="M28" s="45">
        <v>390.68470921212918</v>
      </c>
      <c r="N28" s="43">
        <v>13299.798395401031</v>
      </c>
      <c r="P28" s="46">
        <v>17414.520115510004</v>
      </c>
      <c r="Q28" s="46">
        <v>5623.6491155100011</v>
      </c>
      <c r="R28" s="47">
        <v>2939.8995732893122</v>
      </c>
      <c r="T28"/>
      <c r="U28"/>
    </row>
    <row r="29" spans="1:21">
      <c r="A29" s="42" t="s">
        <v>38</v>
      </c>
      <c r="B29" s="43">
        <v>20111.524452476278</v>
      </c>
      <c r="C29" s="44">
        <v>5462.633297684999</v>
      </c>
      <c r="D29" s="45">
        <v>5462.633297684999</v>
      </c>
      <c r="E29" s="45">
        <v>3804.7631663300535</v>
      </c>
      <c r="F29" s="43">
        <v>23909.473408580725</v>
      </c>
      <c r="G29" s="44">
        <v>2110.6326838849996</v>
      </c>
      <c r="H29" s="45">
        <v>2110.6326838849996</v>
      </c>
      <c r="I29" s="45">
        <v>1294.9196864799717</v>
      </c>
      <c r="J29" s="43">
        <v>24133.725781672842</v>
      </c>
      <c r="K29" s="44">
        <v>673.13802699899975</v>
      </c>
      <c r="L29" s="45">
        <v>673.13802699899975</v>
      </c>
      <c r="M29" s="45">
        <v>623.6715677359789</v>
      </c>
      <c r="N29" s="43">
        <v>22868.822495053868</v>
      </c>
      <c r="P29" s="46">
        <v>8246.4040085689976</v>
      </c>
      <c r="Q29" s="46">
        <v>8246.4040085689976</v>
      </c>
      <c r="R29" s="47">
        <v>5723.3544205460048</v>
      </c>
      <c r="T29"/>
      <c r="U29"/>
    </row>
    <row r="30" spans="1:21">
      <c r="A30" s="42" t="s">
        <v>39</v>
      </c>
      <c r="B30" s="43">
        <v>35618.900008312776</v>
      </c>
      <c r="C30" s="44">
        <v>6579.269295197998</v>
      </c>
      <c r="D30" s="45">
        <v>3433.732295198</v>
      </c>
      <c r="E30" s="45">
        <v>1362.5942830997235</v>
      </c>
      <c r="F30" s="43">
        <v>36040.32455562774</v>
      </c>
      <c r="G30" s="44">
        <v>332.37498166000006</v>
      </c>
      <c r="H30" s="45">
        <v>332.37498166000006</v>
      </c>
      <c r="I30" s="45">
        <v>296.60966591913831</v>
      </c>
      <c r="J30" s="43">
        <v>33180.722508735584</v>
      </c>
      <c r="K30" s="44">
        <v>3682.6395356780004</v>
      </c>
      <c r="L30" s="45">
        <v>3362.9565356780004</v>
      </c>
      <c r="M30" s="45">
        <v>1835.6124276308112</v>
      </c>
      <c r="N30" s="43">
        <v>33318.409257884341</v>
      </c>
      <c r="P30" s="46">
        <v>10594.283812535998</v>
      </c>
      <c r="Q30" s="46">
        <v>7129.0638125360001</v>
      </c>
      <c r="R30" s="47">
        <v>3494.8163766496732</v>
      </c>
      <c r="T30"/>
      <c r="U30"/>
    </row>
    <row r="31" spans="1:21">
      <c r="A31" s="42" t="s">
        <v>40</v>
      </c>
      <c r="B31" s="43">
        <v>27525.854604856671</v>
      </c>
      <c r="C31" s="44">
        <v>932.91290884900013</v>
      </c>
      <c r="D31" s="45">
        <v>932.91290884900013</v>
      </c>
      <c r="E31" s="45">
        <v>860.50471828490015</v>
      </c>
      <c r="F31" s="43">
        <v>26417.346215829959</v>
      </c>
      <c r="G31" s="44">
        <v>2980.514614615</v>
      </c>
      <c r="H31" s="45">
        <v>2980.514614615</v>
      </c>
      <c r="I31" s="45">
        <v>1082.5917289366998</v>
      </c>
      <c r="J31" s="43">
        <v>27180.201473418641</v>
      </c>
      <c r="K31" s="44">
        <v>864.37015156200016</v>
      </c>
      <c r="L31" s="45">
        <v>864.37015156200016</v>
      </c>
      <c r="M31" s="45">
        <v>727.70780636187408</v>
      </c>
      <c r="N31" s="43">
        <v>25724.171881443315</v>
      </c>
      <c r="P31" s="46">
        <v>4777.7976750259995</v>
      </c>
      <c r="Q31" s="46">
        <v>4777.7976750259995</v>
      </c>
      <c r="R31" s="47">
        <v>2670.8042535834743</v>
      </c>
    </row>
    <row r="32" spans="1:21">
      <c r="A32" s="42" t="s">
        <v>41</v>
      </c>
      <c r="B32" s="43">
        <v>18420.114224934139</v>
      </c>
      <c r="C32" s="44">
        <v>2451.0366589149994</v>
      </c>
      <c r="D32" s="45">
        <v>2451.0366589149994</v>
      </c>
      <c r="E32" s="45">
        <v>979.89166784157089</v>
      </c>
      <c r="F32" s="43">
        <v>19413.899406474193</v>
      </c>
      <c r="G32" s="44">
        <v>11951.896122282998</v>
      </c>
      <c r="H32" s="45">
        <v>4684.0621222830005</v>
      </c>
      <c r="I32" s="45">
        <v>3906.2322196351788</v>
      </c>
      <c r="J32" s="43">
        <v>22361.879963859035</v>
      </c>
      <c r="K32" s="44">
        <v>2646.4902617580001</v>
      </c>
      <c r="L32" s="45">
        <v>2646.4902617580001</v>
      </c>
      <c r="M32" s="45">
        <v>1036.6357263587724</v>
      </c>
      <c r="N32" s="43">
        <v>23111.749921454772</v>
      </c>
      <c r="P32" s="46">
        <v>17049.423042955998</v>
      </c>
      <c r="Q32" s="46">
        <v>9781.5890429560004</v>
      </c>
      <c r="R32" s="47">
        <v>5922.759613835522</v>
      </c>
    </row>
    <row r="33" spans="1:18">
      <c r="A33" s="42" t="s">
        <v>42</v>
      </c>
      <c r="B33" s="43">
        <v>31150.640242990557</v>
      </c>
      <c r="C33" s="44">
        <v>2425.3388354920003</v>
      </c>
      <c r="D33" s="45">
        <v>2425.3388354920003</v>
      </c>
      <c r="E33" s="45">
        <v>1612.2444297466047</v>
      </c>
      <c r="F33" s="43">
        <v>31245.577294822469</v>
      </c>
      <c r="G33" s="44">
        <v>8736.0315893290008</v>
      </c>
      <c r="H33" s="45">
        <v>8664.6345893289999</v>
      </c>
      <c r="I33" s="45">
        <v>6778.5529404500012</v>
      </c>
      <c r="J33" s="43">
        <v>37048.882679721675</v>
      </c>
      <c r="K33" s="44">
        <v>4269.5942236890005</v>
      </c>
      <c r="L33" s="45">
        <v>4143.1202236889994</v>
      </c>
      <c r="M33" s="45">
        <v>2806.8022364611415</v>
      </c>
      <c r="N33" s="43">
        <v>38045.624164359127</v>
      </c>
      <c r="P33" s="46">
        <v>15430.964648510002</v>
      </c>
      <c r="Q33" s="46">
        <v>15233.093648509999</v>
      </c>
      <c r="R33" s="47">
        <v>11197.599606657748</v>
      </c>
    </row>
    <row r="34" spans="1:18">
      <c r="A34" s="42" t="s">
        <v>43</v>
      </c>
      <c r="B34" s="43">
        <v>34585.056453265053</v>
      </c>
      <c r="C34" s="44">
        <v>2409.2412841689988</v>
      </c>
      <c r="D34" s="45">
        <v>2409.2412841689988</v>
      </c>
      <c r="E34" s="45">
        <v>2091.5804552795221</v>
      </c>
      <c r="F34" s="43">
        <v>34451.606240169844</v>
      </c>
      <c r="G34" s="44">
        <v>3883.6054642049999</v>
      </c>
      <c r="H34" s="45">
        <v>2214.3084642049998</v>
      </c>
      <c r="I34" s="45">
        <v>1710.1674325393415</v>
      </c>
      <c r="J34" s="43">
        <v>33877.839507645956</v>
      </c>
      <c r="K34" s="44">
        <v>3072.3197015940009</v>
      </c>
      <c r="L34" s="45">
        <v>1876.4097015940004</v>
      </c>
      <c r="M34" s="45">
        <v>1435.1495683722703</v>
      </c>
      <c r="N34" s="43">
        <v>32855.895195407822</v>
      </c>
      <c r="P34" s="46">
        <v>9365.1664499679991</v>
      </c>
      <c r="Q34" s="46">
        <v>6499.9594499679988</v>
      </c>
      <c r="R34" s="47">
        <v>5236.8974561911336</v>
      </c>
    </row>
    <row r="35" spans="1:18">
      <c r="A35" s="42" t="s">
        <v>44</v>
      </c>
      <c r="B35" s="43">
        <v>37872.180337541991</v>
      </c>
      <c r="C35" s="44">
        <v>1599.8722290200003</v>
      </c>
      <c r="D35" s="45">
        <v>727.26422901999979</v>
      </c>
      <c r="E35" s="45">
        <v>699.7024031815713</v>
      </c>
      <c r="F35" s="43">
        <v>35976.409003364315</v>
      </c>
      <c r="G35" s="44">
        <v>3990.9873681689987</v>
      </c>
      <c r="H35" s="45">
        <v>3906.3843681689987</v>
      </c>
      <c r="I35" s="45">
        <v>877.56204731480989</v>
      </c>
      <c r="J35" s="43">
        <v>37061.020473694422</v>
      </c>
      <c r="K35" s="44">
        <v>2452.9844511120004</v>
      </c>
      <c r="L35" s="45">
        <v>1350.9664511120002</v>
      </c>
      <c r="M35" s="45">
        <v>1322.1562505584789</v>
      </c>
      <c r="N35" s="43">
        <v>35453.32913974276</v>
      </c>
      <c r="P35" s="46">
        <v>8043.844048300999</v>
      </c>
      <c r="Q35" s="46">
        <v>5984.6150483009978</v>
      </c>
      <c r="R35" s="47">
        <v>2899.4207010548598</v>
      </c>
    </row>
    <row r="36" spans="1:18">
      <c r="A36" s="42" t="s">
        <v>45</v>
      </c>
      <c r="B36" s="43">
        <v>13910.306287210395</v>
      </c>
      <c r="C36" s="44">
        <v>498.198199171</v>
      </c>
      <c r="D36" s="45">
        <v>498.198199171</v>
      </c>
      <c r="E36" s="45">
        <v>287.3050712898052</v>
      </c>
      <c r="F36" s="43">
        <v>13440.852835760501</v>
      </c>
      <c r="G36" s="44">
        <v>2132.057906219</v>
      </c>
      <c r="H36" s="45">
        <v>933.59790621900004</v>
      </c>
      <c r="I36" s="45">
        <v>419.0857791501565</v>
      </c>
      <c r="J36" s="43">
        <v>13387.91293439913</v>
      </c>
      <c r="K36" s="44">
        <v>4267.3247667559999</v>
      </c>
      <c r="L36" s="45">
        <v>3870.8187667560001</v>
      </c>
      <c r="M36" s="45">
        <v>2566.5105526544844</v>
      </c>
      <c r="N36" s="43">
        <v>16137.196033337274</v>
      </c>
      <c r="P36" s="46">
        <v>6897.5808721459998</v>
      </c>
      <c r="Q36" s="46">
        <v>5302.6148721460004</v>
      </c>
      <c r="R36" s="47">
        <v>3272.9014030944459</v>
      </c>
    </row>
    <row r="37" spans="1:18">
      <c r="A37" s="42" t="s">
        <v>46</v>
      </c>
      <c r="B37" s="43">
        <v>91625.469904623911</v>
      </c>
      <c r="C37" s="44">
        <v>8411.3804002400011</v>
      </c>
      <c r="D37" s="45">
        <v>7642.01340024</v>
      </c>
      <c r="E37" s="45">
        <v>5433.8338960054016</v>
      </c>
      <c r="F37" s="43">
        <v>91989.602165215299</v>
      </c>
      <c r="G37" s="44">
        <v>5834.97271224</v>
      </c>
      <c r="H37" s="45">
        <v>5834.97271224</v>
      </c>
      <c r="I37" s="45">
        <v>2572.8755260909438</v>
      </c>
      <c r="J37" s="43">
        <v>90106.898128227273</v>
      </c>
      <c r="K37" s="44">
        <v>5037.9726016909999</v>
      </c>
      <c r="L37" s="45">
        <v>4907.1096016910005</v>
      </c>
      <c r="M37" s="45">
        <v>3686.5175860708118</v>
      </c>
      <c r="N37" s="43">
        <v>87042.979115527254</v>
      </c>
      <c r="P37" s="46">
        <v>19284.325714170998</v>
      </c>
      <c r="Q37" s="46">
        <v>18384.095714170999</v>
      </c>
      <c r="R37" s="47">
        <v>11693.227008167158</v>
      </c>
    </row>
    <row r="38" spans="1:18">
      <c r="A38" s="42" t="s">
        <v>47</v>
      </c>
      <c r="B38" s="43">
        <v>35098.564407727063</v>
      </c>
      <c r="C38" s="44">
        <v>10242.016879791003</v>
      </c>
      <c r="D38" s="45">
        <v>5052.5198797910007</v>
      </c>
      <c r="E38" s="45">
        <v>1992.1382098083886</v>
      </c>
      <c r="F38" s="43">
        <v>37404.755595166906</v>
      </c>
      <c r="G38" s="44">
        <v>15970.585376405001</v>
      </c>
      <c r="H38" s="45">
        <v>4014.6503764049994</v>
      </c>
      <c r="I38" s="45">
        <v>3231.8927354761504</v>
      </c>
      <c r="J38" s="43">
        <v>38129.604920435559</v>
      </c>
      <c r="K38" s="44">
        <v>22570.899434959996</v>
      </c>
      <c r="L38" s="45">
        <v>6519.8864349599962</v>
      </c>
      <c r="M38" s="45">
        <v>4554.6857865964066</v>
      </c>
      <c r="N38" s="43">
        <v>40997.887650436074</v>
      </c>
      <c r="P38" s="46">
        <v>48783.501691156001</v>
      </c>
      <c r="Q38" s="46">
        <v>15587.056691155996</v>
      </c>
      <c r="R38" s="47">
        <v>9778.7167318809443</v>
      </c>
    </row>
    <row r="39" spans="1:18">
      <c r="A39" s="42" t="s">
        <v>48</v>
      </c>
      <c r="B39" s="43">
        <v>23541.650103865872</v>
      </c>
      <c r="C39" s="44">
        <v>4870.9568467299996</v>
      </c>
      <c r="D39" s="45">
        <v>2796.0778467300001</v>
      </c>
      <c r="E39" s="45">
        <v>1984.6711344792893</v>
      </c>
      <c r="F39" s="43">
        <v>24523.147285025447</v>
      </c>
      <c r="G39" s="44">
        <v>5477.1746184809999</v>
      </c>
      <c r="H39" s="45">
        <v>1279.402618481</v>
      </c>
      <c r="I39" s="45">
        <v>762.79366849932364</v>
      </c>
      <c r="J39" s="43">
        <v>23777.670240690888</v>
      </c>
      <c r="K39" s="44">
        <v>5797.1797991159983</v>
      </c>
      <c r="L39" s="45">
        <v>2589.4577991159995</v>
      </c>
      <c r="M39" s="45">
        <v>1781.7288379260674</v>
      </c>
      <c r="N39" s="43">
        <v>24225.635622264974</v>
      </c>
      <c r="P39" s="46">
        <v>16145.311264327</v>
      </c>
      <c r="Q39" s="46">
        <v>6664.9382643270001</v>
      </c>
      <c r="R39" s="47">
        <v>4529.1936409046803</v>
      </c>
    </row>
    <row r="40" spans="1:18">
      <c r="A40" s="42" t="s">
        <v>49</v>
      </c>
      <c r="B40" s="43">
        <v>4390.9493987532096</v>
      </c>
      <c r="C40" s="44">
        <v>2210.9283354370004</v>
      </c>
      <c r="D40" s="45">
        <v>789.68433543699996</v>
      </c>
      <c r="E40" s="45">
        <v>580.91904576563604</v>
      </c>
      <c r="F40" s="43">
        <v>4795.2807578210959</v>
      </c>
      <c r="G40" s="44">
        <v>232.17140109799999</v>
      </c>
      <c r="H40" s="45">
        <v>232.17140109799999</v>
      </c>
      <c r="I40" s="45">
        <v>220.40115087088827</v>
      </c>
      <c r="J40" s="43">
        <v>4581.4303245644314</v>
      </c>
      <c r="K40" s="44">
        <v>1289.2172264729998</v>
      </c>
      <c r="L40" s="45">
        <v>639.83922647300039</v>
      </c>
      <c r="M40" s="45">
        <v>547.7929680712823</v>
      </c>
      <c r="N40" s="43">
        <v>4742.8278942923362</v>
      </c>
      <c r="P40" s="46">
        <v>3732.3169630079997</v>
      </c>
      <c r="Q40" s="46">
        <v>1661.6949630080003</v>
      </c>
      <c r="R40" s="47">
        <v>1349.1131647078064</v>
      </c>
    </row>
    <row r="41" spans="1:18">
      <c r="A41" s="42" t="s">
        <v>50</v>
      </c>
      <c r="B41" s="43">
        <v>5874.3658684199982</v>
      </c>
      <c r="C41" s="44">
        <v>8642.9817518400032</v>
      </c>
      <c r="D41" s="45">
        <v>2561.5917518399951</v>
      </c>
      <c r="E41" s="45">
        <v>802.4327352437017</v>
      </c>
      <c r="F41" s="43">
        <v>7860.9426560010015</v>
      </c>
      <c r="G41" s="44">
        <v>1102.1425594849998</v>
      </c>
      <c r="H41" s="45">
        <v>795.49855948499965</v>
      </c>
      <c r="I41" s="45">
        <v>626.94788445430538</v>
      </c>
      <c r="J41" s="43">
        <v>7958.2551132328344</v>
      </c>
      <c r="K41" s="44">
        <v>558.67544161200021</v>
      </c>
      <c r="L41" s="45">
        <v>558.67544161200021</v>
      </c>
      <c r="M41" s="45">
        <v>310.69814741548146</v>
      </c>
      <c r="N41" s="43">
        <v>7784.4938081253003</v>
      </c>
      <c r="P41" s="46">
        <v>10303.799752937002</v>
      </c>
      <c r="Q41" s="46">
        <v>3915.7657529369944</v>
      </c>
      <c r="R41" s="47">
        <v>1740.0787671134885</v>
      </c>
    </row>
    <row r="42" spans="1:18">
      <c r="A42" s="42" t="s">
        <v>51</v>
      </c>
      <c r="B42" s="43">
        <v>29123.201153100272</v>
      </c>
      <c r="C42" s="44">
        <v>9805.9450427790016</v>
      </c>
      <c r="D42" s="45">
        <v>2875.9750427790004</v>
      </c>
      <c r="E42" s="45">
        <v>1998.8216852619541</v>
      </c>
      <c r="F42" s="43">
        <v>29571.33507272385</v>
      </c>
      <c r="G42" s="44">
        <v>3227.5086280680002</v>
      </c>
      <c r="H42" s="45">
        <v>467.97362806800004</v>
      </c>
      <c r="I42" s="45">
        <v>361.53487002209982</v>
      </c>
      <c r="J42" s="43">
        <v>27329.3298978042</v>
      </c>
      <c r="K42" s="44">
        <v>9414.835994694</v>
      </c>
      <c r="L42" s="45">
        <v>1923.322994694</v>
      </c>
      <c r="M42" s="45">
        <v>1007.5681740057366</v>
      </c>
      <c r="N42" s="43">
        <v>26460.465972394326</v>
      </c>
      <c r="P42" s="46">
        <v>22448.289665541</v>
      </c>
      <c r="Q42" s="46">
        <v>5267.2716655410004</v>
      </c>
      <c r="R42" s="47">
        <v>3367.9247292897908</v>
      </c>
    </row>
    <row r="43" spans="1:18">
      <c r="A43" s="42" t="s">
        <v>52</v>
      </c>
      <c r="B43" s="43">
        <v>28381.745853100412</v>
      </c>
      <c r="C43" s="44">
        <v>7686.5235163849984</v>
      </c>
      <c r="D43" s="45">
        <v>2874.4175163849991</v>
      </c>
      <c r="E43" s="45">
        <v>2069.5155305758717</v>
      </c>
      <c r="F43" s="43">
        <v>29159.855880466515</v>
      </c>
      <c r="G43" s="44">
        <v>7705.3125625030007</v>
      </c>
      <c r="H43" s="45">
        <v>2592.1125625029999</v>
      </c>
      <c r="I43" s="45">
        <v>1473.9720158944097</v>
      </c>
      <c r="J43" s="43">
        <v>29317.20776158791</v>
      </c>
      <c r="K43" s="44">
        <v>3930.8935706200004</v>
      </c>
      <c r="L43" s="45">
        <v>2841.0175706200002</v>
      </c>
      <c r="M43" s="45">
        <v>1803.8116115928226</v>
      </c>
      <c r="N43" s="43">
        <v>29526.43316220733</v>
      </c>
      <c r="P43" s="46">
        <v>19322.729649508001</v>
      </c>
      <c r="Q43" s="46">
        <v>8307.5476495080002</v>
      </c>
      <c r="R43" s="47">
        <v>5347.2991580631042</v>
      </c>
    </row>
    <row r="44" spans="1:18">
      <c r="A44" s="42" t="s">
        <v>53</v>
      </c>
      <c r="B44" s="43">
        <v>328721.34092706809</v>
      </c>
      <c r="C44" s="44">
        <v>124819.52718831999</v>
      </c>
      <c r="D44" s="45">
        <v>68981.25218832001</v>
      </c>
      <c r="E44" s="45">
        <v>58299.447272057303</v>
      </c>
      <c r="F44" s="43">
        <v>371528.58560567402</v>
      </c>
      <c r="G44" s="44">
        <v>84758.974187717991</v>
      </c>
      <c r="H44" s="45">
        <v>12173.976187717999</v>
      </c>
      <c r="I44" s="45">
        <v>10471.166018316113</v>
      </c>
      <c r="J44" s="43">
        <v>355559.50541663083</v>
      </c>
      <c r="K44" s="44">
        <v>77403.250264178001</v>
      </c>
      <c r="L44" s="45">
        <v>40429.943264178008</v>
      </c>
      <c r="M44" s="45">
        <v>32266.535382238388</v>
      </c>
      <c r="N44" s="43">
        <v>367212.91244485369</v>
      </c>
      <c r="P44" s="46">
        <v>286981.75164021598</v>
      </c>
      <c r="Q44" s="46">
        <v>121585.17164021602</v>
      </c>
      <c r="R44" s="47">
        <v>101037.1486726118</v>
      </c>
    </row>
    <row r="45" spans="1:18">
      <c r="A45" s="42" t="s">
        <v>54</v>
      </c>
      <c r="B45" s="43">
        <v>13715.782138135344</v>
      </c>
      <c r="C45" s="44">
        <v>2672.4609976610009</v>
      </c>
      <c r="D45" s="45">
        <v>1249.4269976609996</v>
      </c>
      <c r="E45" s="45">
        <v>959.59628931954092</v>
      </c>
      <c r="F45" s="43">
        <v>14058.258926336221</v>
      </c>
      <c r="G45" s="44">
        <v>491.05711747800001</v>
      </c>
      <c r="H45" s="45">
        <v>338.14611747799995</v>
      </c>
      <c r="I45" s="45">
        <v>236.77712120085994</v>
      </c>
      <c r="J45" s="43">
        <v>13370.334675652892</v>
      </c>
      <c r="K45" s="44">
        <v>2624.6208864229998</v>
      </c>
      <c r="L45" s="45">
        <v>1034.4708864230001</v>
      </c>
      <c r="M45" s="45">
        <v>887.37752008563643</v>
      </c>
      <c r="N45" s="43">
        <v>13402.989307644453</v>
      </c>
      <c r="P45" s="46">
        <v>5788.1390015620009</v>
      </c>
      <c r="Q45" s="46">
        <v>2622.0440015619997</v>
      </c>
      <c r="R45" s="47">
        <v>2083.7509306060374</v>
      </c>
    </row>
    <row r="46" spans="1:18">
      <c r="A46" s="42" t="s">
        <v>55</v>
      </c>
      <c r="B46" s="43">
        <v>14038.239652492661</v>
      </c>
      <c r="C46" s="44">
        <v>1265.4254434899999</v>
      </c>
      <c r="D46" s="45">
        <v>1265.4254434899999</v>
      </c>
      <c r="E46" s="45">
        <v>874.1315217670118</v>
      </c>
      <c r="F46" s="43">
        <v>14231.102092449997</v>
      </c>
      <c r="G46" s="44">
        <v>2100.8301903050005</v>
      </c>
      <c r="H46" s="45">
        <v>1663.4371903049996</v>
      </c>
      <c r="I46" s="45">
        <v>1459.3560324670395</v>
      </c>
      <c r="J46" s="43">
        <v>14599.230816819185</v>
      </c>
      <c r="K46" s="44">
        <v>1780.1638502609999</v>
      </c>
      <c r="L46" s="45">
        <v>1134.9608502609999</v>
      </c>
      <c r="M46" s="45">
        <v>938.94457260333286</v>
      </c>
      <c r="N46" s="43">
        <v>14376.146560637731</v>
      </c>
      <c r="P46" s="46">
        <v>5146.4194840560003</v>
      </c>
      <c r="Q46" s="46">
        <v>4063.8234840559999</v>
      </c>
      <c r="R46" s="47">
        <v>3272.4321268373837</v>
      </c>
    </row>
    <row r="47" spans="1:18">
      <c r="A47" s="42" t="s">
        <v>56</v>
      </c>
      <c r="B47" s="43">
        <v>12665.924511681875</v>
      </c>
      <c r="C47" s="44">
        <v>4885.9598471450008</v>
      </c>
      <c r="D47" s="45">
        <v>1785.152847144999</v>
      </c>
      <c r="E47" s="45">
        <v>1111.1245348837674</v>
      </c>
      <c r="F47" s="43">
        <v>13523.299380533797</v>
      </c>
      <c r="G47" s="44">
        <v>2501.3037399510008</v>
      </c>
      <c r="H47" s="45">
        <v>1403.4087399509999</v>
      </c>
      <c r="I47" s="45">
        <v>1111.1112520293727</v>
      </c>
      <c r="J47" s="43">
        <v>13790.3973236769</v>
      </c>
      <c r="K47" s="44">
        <v>1800.0179296850006</v>
      </c>
      <c r="L47" s="45">
        <v>1449.2329296849998</v>
      </c>
      <c r="M47" s="45">
        <v>1384.7871602614787</v>
      </c>
      <c r="N47" s="43">
        <v>13984.917554403726</v>
      </c>
      <c r="P47" s="46">
        <v>9187.2815167810022</v>
      </c>
      <c r="Q47" s="46">
        <v>4637.7945167809985</v>
      </c>
      <c r="R47" s="47">
        <v>3607.0229471746188</v>
      </c>
    </row>
    <row r="48" spans="1:18">
      <c r="A48" s="42" t="s">
        <v>57</v>
      </c>
      <c r="B48" s="43">
        <v>16823.016784762131</v>
      </c>
      <c r="C48" s="44">
        <v>3470.6043716260015</v>
      </c>
      <c r="D48" s="45">
        <v>1730.7963716260003</v>
      </c>
      <c r="E48" s="45">
        <v>1375.6361317936071</v>
      </c>
      <c r="F48" s="43">
        <v>17248.122445311936</v>
      </c>
      <c r="G48" s="44">
        <v>5241.9850144320017</v>
      </c>
      <c r="H48" s="45">
        <v>2771.2240144319999</v>
      </c>
      <c r="I48" s="45">
        <v>2015.000678681891</v>
      </c>
      <c r="J48" s="43">
        <v>18506.137613361665</v>
      </c>
      <c r="K48" s="44">
        <v>28549.806004798003</v>
      </c>
      <c r="L48" s="45">
        <v>4340.8280047980006</v>
      </c>
      <c r="M48" s="45">
        <v>3123.5072506594288</v>
      </c>
      <c r="N48" s="43">
        <v>21113.028900597743</v>
      </c>
      <c r="P48" s="46">
        <v>37262.395390856007</v>
      </c>
      <c r="Q48" s="46">
        <v>8842.8483908560011</v>
      </c>
      <c r="R48" s="47">
        <v>6514.1440611349271</v>
      </c>
    </row>
    <row r="49" spans="1:20">
      <c r="A49" s="42" t="s">
        <v>58</v>
      </c>
      <c r="B49" s="43">
        <v>4587.3961972783991</v>
      </c>
      <c r="C49" s="44">
        <v>1838.1485492959996</v>
      </c>
      <c r="D49" s="45">
        <v>780.9555492960003</v>
      </c>
      <c r="E49" s="45">
        <v>346.22188527523684</v>
      </c>
      <c r="F49" s="43">
        <v>5001.9172014383357</v>
      </c>
      <c r="G49" s="44">
        <v>178.55733409700002</v>
      </c>
      <c r="H49" s="45">
        <v>178.55733409700002</v>
      </c>
      <c r="I49" s="45">
        <v>86.901373237641963</v>
      </c>
      <c r="J49" s="43">
        <v>4772.238960373501</v>
      </c>
      <c r="K49" s="44">
        <v>1212.6999603549996</v>
      </c>
      <c r="L49" s="45">
        <v>639.49796035499992</v>
      </c>
      <c r="M49" s="45">
        <v>246.33195919352909</v>
      </c>
      <c r="N49" s="43">
        <v>4972.7268657114673</v>
      </c>
      <c r="P49" s="46">
        <v>3229.4058437479994</v>
      </c>
      <c r="Q49" s="46">
        <v>1599.0108437480003</v>
      </c>
      <c r="R49" s="47">
        <v>679.45521770640789</v>
      </c>
    </row>
    <row r="50" spans="1:20">
      <c r="A50" s="42" t="s">
        <v>59</v>
      </c>
      <c r="B50" s="43">
        <v>11361.647025875698</v>
      </c>
      <c r="C50" s="44">
        <v>3644.6576968290005</v>
      </c>
      <c r="D50" s="45">
        <v>1533.3126968290003</v>
      </c>
      <c r="E50" s="45">
        <v>1070.9608751890592</v>
      </c>
      <c r="F50" s="43">
        <v>11924.008865406922</v>
      </c>
      <c r="G50" s="44">
        <v>5475.092295735999</v>
      </c>
      <c r="H50" s="45">
        <v>1087.1762957360002</v>
      </c>
      <c r="I50" s="45">
        <v>699.39950638884875</v>
      </c>
      <c r="J50" s="43">
        <v>11883.673519963759</v>
      </c>
      <c r="K50" s="44">
        <v>7117.0652122370002</v>
      </c>
      <c r="L50" s="45">
        <v>1939.8302122369996</v>
      </c>
      <c r="M50" s="45">
        <v>1412.2945195163334</v>
      </c>
      <c r="N50" s="43">
        <v>12585.11800481763</v>
      </c>
      <c r="P50" s="46">
        <v>16236.815204801998</v>
      </c>
      <c r="Q50" s="46">
        <v>4560.3192048020001</v>
      </c>
      <c r="R50" s="47">
        <v>3182.6549010942417</v>
      </c>
    </row>
    <row r="51" spans="1:20">
      <c r="A51" s="42" t="s">
        <v>60</v>
      </c>
      <c r="B51" s="43">
        <v>4465.9563850228005</v>
      </c>
      <c r="C51" s="44">
        <v>1707.2984823690001</v>
      </c>
      <c r="D51" s="45">
        <v>1040.5564823690002</v>
      </c>
      <c r="E51" s="45">
        <v>599.00826227804009</v>
      </c>
      <c r="F51" s="43">
        <v>5064.9269550558001</v>
      </c>
      <c r="G51" s="44">
        <v>1224.164086369</v>
      </c>
      <c r="H51" s="45">
        <v>632.18808636899996</v>
      </c>
      <c r="I51" s="45">
        <v>377.43319531075889</v>
      </c>
      <c r="J51" s="43">
        <v>5164.0582146292381</v>
      </c>
      <c r="K51" s="44">
        <v>1901.5727400050007</v>
      </c>
      <c r="L51" s="45">
        <v>782.21474000499984</v>
      </c>
      <c r="M51" s="45">
        <v>618.07411308825556</v>
      </c>
      <c r="N51" s="43">
        <v>5359.445264951255</v>
      </c>
      <c r="P51" s="46">
        <v>4833.0353087430012</v>
      </c>
      <c r="Q51" s="46">
        <v>2454.9593087429998</v>
      </c>
      <c r="R51" s="47">
        <v>1594.5155706770545</v>
      </c>
    </row>
    <row r="52" spans="1:20">
      <c r="A52" s="42" t="s">
        <v>61</v>
      </c>
      <c r="B52" s="43">
        <v>2102.1985056029339</v>
      </c>
      <c r="C52" s="44">
        <v>337.8072213050001</v>
      </c>
      <c r="D52" s="45">
        <v>82.842221304999981</v>
      </c>
      <c r="E52" s="45">
        <v>73.625219166683493</v>
      </c>
      <c r="F52" s="43">
        <v>2018.7239585070679</v>
      </c>
      <c r="G52" s="44">
        <v>98.033002594999999</v>
      </c>
      <c r="H52" s="45">
        <v>98.033002594999999</v>
      </c>
      <c r="I52" s="45">
        <v>38.791871243801694</v>
      </c>
      <c r="J52" s="43">
        <v>1933.971694660831</v>
      </c>
      <c r="K52" s="44">
        <v>1041.8281862819997</v>
      </c>
      <c r="L52" s="45">
        <v>562.34918628200012</v>
      </c>
      <c r="M52" s="45">
        <v>528.80670398683856</v>
      </c>
      <c r="N52" s="43">
        <v>2296.4950978472339</v>
      </c>
      <c r="P52" s="46">
        <v>1477.6684101819999</v>
      </c>
      <c r="Q52" s="46">
        <v>743.22441018200016</v>
      </c>
      <c r="R52" s="47">
        <v>641.22379439732379</v>
      </c>
    </row>
    <row r="53" spans="1:20">
      <c r="A53" s="42" t="s">
        <v>62</v>
      </c>
      <c r="B53" s="43">
        <v>3633.8335057683998</v>
      </c>
      <c r="C53" s="44">
        <v>593.17453044799981</v>
      </c>
      <c r="D53" s="45">
        <v>395.23653044800005</v>
      </c>
      <c r="E53" s="45">
        <v>168.9824276134029</v>
      </c>
      <c r="F53" s="43">
        <v>3704.2260374509656</v>
      </c>
      <c r="G53" s="44">
        <v>539.52759714800004</v>
      </c>
      <c r="H53" s="45">
        <v>366.14259714800005</v>
      </c>
      <c r="I53" s="45">
        <v>158.22690099590426</v>
      </c>
      <c r="J53" s="43">
        <v>3708.0045002933089</v>
      </c>
      <c r="K53" s="44">
        <v>420.31588182400003</v>
      </c>
      <c r="L53" s="45">
        <v>420.31588182400003</v>
      </c>
      <c r="M53" s="45">
        <v>270.71173004461531</v>
      </c>
      <c r="N53" s="43">
        <v>3746.798180084425</v>
      </c>
      <c r="P53" s="46">
        <v>1553.0180094199998</v>
      </c>
      <c r="Q53" s="46">
        <v>1181.6950094199999</v>
      </c>
      <c r="R53" s="47">
        <v>597.9210586539225</v>
      </c>
    </row>
    <row r="54" spans="1:20">
      <c r="A54" s="42" t="s">
        <v>63</v>
      </c>
      <c r="B54" s="43">
        <v>9079.7145691162641</v>
      </c>
      <c r="C54" s="44">
        <v>4061.0474225879998</v>
      </c>
      <c r="D54" s="45">
        <v>331.17342258799994</v>
      </c>
      <c r="E54" s="45">
        <v>252.1058167182982</v>
      </c>
      <c r="F54" s="43">
        <v>8690.6090270450877</v>
      </c>
      <c r="G54" s="44">
        <v>992.91431843300006</v>
      </c>
      <c r="H54" s="45">
        <v>282.66131843300002</v>
      </c>
      <c r="I54" s="45">
        <v>201.32802383406926</v>
      </c>
      <c r="J54" s="43">
        <v>8171.0926613964684</v>
      </c>
      <c r="K54" s="44">
        <v>2983.6322145730005</v>
      </c>
      <c r="L54" s="45">
        <v>418.1782145730001</v>
      </c>
      <c r="M54" s="45">
        <v>346.5061483130965</v>
      </c>
      <c r="N54" s="43">
        <v>7760.5908162572223</v>
      </c>
      <c r="P54" s="46">
        <v>8037.5939555940004</v>
      </c>
      <c r="Q54" s="46">
        <v>1032.012955594</v>
      </c>
      <c r="R54" s="47">
        <v>799.93998886546399</v>
      </c>
    </row>
    <row r="55" spans="1:20">
      <c r="A55" s="42" t="s">
        <v>64</v>
      </c>
      <c r="B55" s="43">
        <v>8826.1541560494679</v>
      </c>
      <c r="C55" s="44">
        <v>863.63819149000005</v>
      </c>
      <c r="D55" s="45">
        <v>597.02419149000013</v>
      </c>
      <c r="E55" s="45">
        <v>476.62066924542347</v>
      </c>
      <c r="F55" s="43">
        <v>8751.4664764497393</v>
      </c>
      <c r="G55" s="44">
        <v>1310.6454993890004</v>
      </c>
      <c r="H55" s="45">
        <v>646.946499389</v>
      </c>
      <c r="I55" s="45">
        <v>567.73103574556535</v>
      </c>
      <c r="J55" s="43">
        <v>8634.9469144269278</v>
      </c>
      <c r="K55" s="44">
        <v>2222.0447927100004</v>
      </c>
      <c r="L55" s="45">
        <v>880.24579270999959</v>
      </c>
      <c r="M55" s="45">
        <v>726.6785448294379</v>
      </c>
      <c r="N55" s="43">
        <v>8676.7744013586125</v>
      </c>
      <c r="P55" s="46">
        <v>4396.3284835890008</v>
      </c>
      <c r="Q55" s="46">
        <v>2124.2164835889994</v>
      </c>
      <c r="R55" s="47">
        <v>1771.0302498204267</v>
      </c>
    </row>
    <row r="56" spans="1:20">
      <c r="A56" s="42" t="s">
        <v>65</v>
      </c>
      <c r="B56" s="43">
        <v>4389.508510779865</v>
      </c>
      <c r="C56" s="44">
        <v>271.67440957699995</v>
      </c>
      <c r="D56" s="45">
        <v>271.67440957699995</v>
      </c>
      <c r="E56" s="45">
        <v>0.19411187109347397</v>
      </c>
      <c r="F56" s="43">
        <v>4320.5084758846015</v>
      </c>
      <c r="G56" s="44">
        <v>119.139</v>
      </c>
      <c r="H56" s="45">
        <v>119.139</v>
      </c>
      <c r="I56" s="45">
        <v>29.258620951913638</v>
      </c>
      <c r="J56" s="43">
        <v>4093.7154219600679</v>
      </c>
      <c r="K56" s="44">
        <v>0</v>
      </c>
      <c r="L56" s="45">
        <v>0</v>
      </c>
      <c r="M56" s="45">
        <v>0</v>
      </c>
      <c r="N56" s="43">
        <v>3760.5811233455329</v>
      </c>
      <c r="P56" s="46">
        <v>390.81340957699996</v>
      </c>
      <c r="Q56" s="46">
        <v>390.81340957699996</v>
      </c>
      <c r="R56" s="47">
        <v>29.452732823007114</v>
      </c>
    </row>
    <row r="57" spans="1:20">
      <c r="A57" s="42" t="s">
        <v>66</v>
      </c>
      <c r="B57" s="43">
        <v>2611.7859954106698</v>
      </c>
      <c r="C57" s="44">
        <v>1259.1462204599998</v>
      </c>
      <c r="D57" s="45">
        <v>450.12122045999979</v>
      </c>
      <c r="E57" s="45">
        <v>271.70886833363505</v>
      </c>
      <c r="F57" s="43">
        <v>2806.0755738924972</v>
      </c>
      <c r="G57" s="44">
        <v>545.12665480900023</v>
      </c>
      <c r="H57" s="45">
        <v>278.24665480900001</v>
      </c>
      <c r="I57" s="45">
        <v>250.76256909622484</v>
      </c>
      <c r="J57" s="43">
        <v>2793.1756514742683</v>
      </c>
      <c r="K57" s="44">
        <v>322.00887066200011</v>
      </c>
      <c r="L57" s="45">
        <v>322.00887066200011</v>
      </c>
      <c r="M57" s="45">
        <v>299.9836271097335</v>
      </c>
      <c r="N57" s="43">
        <v>2838.2329078919324</v>
      </c>
      <c r="P57" s="46">
        <v>2126.2817459309999</v>
      </c>
      <c r="Q57" s="46">
        <v>1050.376745931</v>
      </c>
      <c r="R57" s="47">
        <v>822.45506453959342</v>
      </c>
    </row>
    <row r="58" spans="1:20">
      <c r="A58" s="42" t="s">
        <v>67</v>
      </c>
      <c r="B58" s="43">
        <v>10389.107145119851</v>
      </c>
      <c r="C58" s="44">
        <v>1547.1316854160002</v>
      </c>
      <c r="D58" s="45">
        <v>584.16168541599973</v>
      </c>
      <c r="E58" s="45">
        <v>317.30116555671503</v>
      </c>
      <c r="F58" s="43">
        <v>10248.691166538038</v>
      </c>
      <c r="G58" s="44">
        <v>1808.4523413499999</v>
      </c>
      <c r="H58" s="45">
        <v>1074.9153413499998</v>
      </c>
      <c r="I58" s="45">
        <v>472.18989723249348</v>
      </c>
      <c r="J58" s="43">
        <v>10475.165195974039</v>
      </c>
      <c r="K58" s="44">
        <v>2805.1478415229994</v>
      </c>
      <c r="L58" s="45">
        <v>1288.6568415229997</v>
      </c>
      <c r="M58" s="45">
        <v>953.37934531491874</v>
      </c>
      <c r="N58" s="43">
        <v>10845.595333175741</v>
      </c>
      <c r="P58" s="46">
        <v>6160.7318682889991</v>
      </c>
      <c r="Q58" s="46">
        <v>2947.7338682889995</v>
      </c>
      <c r="R58" s="47">
        <v>1742.8704081041274</v>
      </c>
    </row>
    <row r="59" spans="1:20">
      <c r="A59" s="42" t="s">
        <v>68</v>
      </c>
      <c r="B59" s="43">
        <v>9768.6738490971929</v>
      </c>
      <c r="C59" s="44">
        <v>2579.1188598449985</v>
      </c>
      <c r="D59" s="45">
        <v>989.17085984499943</v>
      </c>
      <c r="E59" s="45">
        <v>603.31608544473886</v>
      </c>
      <c r="F59" s="43">
        <v>9978.0049254984951</v>
      </c>
      <c r="G59" s="44">
        <v>1709.0568093080005</v>
      </c>
      <c r="H59" s="45">
        <v>977.79780930799984</v>
      </c>
      <c r="I59" s="45">
        <v>747.40906828011805</v>
      </c>
      <c r="J59" s="43">
        <v>10073.819602504856</v>
      </c>
      <c r="K59" s="44">
        <v>1354.0776475940002</v>
      </c>
      <c r="L59" s="45">
        <v>1250.0476475940002</v>
      </c>
      <c r="M59" s="45">
        <v>926.16083111036369</v>
      </c>
      <c r="N59" s="43">
        <v>10361.578439473729</v>
      </c>
      <c r="P59" s="46">
        <v>5642.2533167469992</v>
      </c>
      <c r="Q59" s="46">
        <v>3217.0163167469996</v>
      </c>
      <c r="R59" s="47">
        <v>2276.8859848352204</v>
      </c>
    </row>
    <row r="60" spans="1:20">
      <c r="A60" s="42" t="s">
        <v>69</v>
      </c>
      <c r="B60" s="43">
        <v>8692.9624033070686</v>
      </c>
      <c r="C60" s="44">
        <v>686.06192089999979</v>
      </c>
      <c r="D60" s="45">
        <v>517.5519208999998</v>
      </c>
      <c r="E60" s="45">
        <v>395.9479631997134</v>
      </c>
      <c r="F60" s="43">
        <v>8573.5977089307671</v>
      </c>
      <c r="G60" s="44">
        <v>1591.7974300890003</v>
      </c>
      <c r="H60" s="45">
        <v>1069.5154300889997</v>
      </c>
      <c r="I60" s="45">
        <v>634.62008746492984</v>
      </c>
      <c r="J60" s="43">
        <v>8937.1525345549271</v>
      </c>
      <c r="K60" s="44">
        <v>1728.9084956259992</v>
      </c>
      <c r="L60" s="45">
        <v>1259.5884956259995</v>
      </c>
      <c r="M60" s="45">
        <v>971.14507858536729</v>
      </c>
      <c r="N60" s="43">
        <v>9405.8023922912726</v>
      </c>
      <c r="P60" s="46">
        <v>4006.7678466149991</v>
      </c>
      <c r="Q60" s="46">
        <v>2846.6558466149986</v>
      </c>
      <c r="R60" s="47">
        <v>2001.7131292500105</v>
      </c>
    </row>
    <row r="61" spans="1:20">
      <c r="A61" s="42" t="s">
        <v>70</v>
      </c>
      <c r="B61" s="43">
        <v>5152.4792652581409</v>
      </c>
      <c r="C61" s="44">
        <v>1106.7856243790004</v>
      </c>
      <c r="D61" s="45">
        <v>312.80362437899981</v>
      </c>
      <c r="E61" s="45">
        <v>151.57240457551512</v>
      </c>
      <c r="F61" s="43">
        <v>5023.0931372727919</v>
      </c>
      <c r="G61" s="44">
        <v>249.56573688099999</v>
      </c>
      <c r="H61" s="45">
        <v>249.56573688099999</v>
      </c>
      <c r="I61" s="45">
        <v>142.75496014911334</v>
      </c>
      <c r="J61" s="43">
        <v>4817.6101261470349</v>
      </c>
      <c r="K61" s="44">
        <v>804.71562872700008</v>
      </c>
      <c r="L61" s="45">
        <v>428.07062872699998</v>
      </c>
      <c r="M61" s="45">
        <v>323.20304279842765</v>
      </c>
      <c r="N61" s="43">
        <v>4789.8255794131373</v>
      </c>
      <c r="P61" s="46">
        <v>2161.0669899870004</v>
      </c>
      <c r="Q61" s="46">
        <v>990.43998998699976</v>
      </c>
      <c r="R61" s="47">
        <v>617.53040752305617</v>
      </c>
    </row>
    <row r="62" spans="1:20">
      <c r="A62" s="51" t="s">
        <v>94</v>
      </c>
      <c r="B62" s="52">
        <f t="shared" ref="B62:N62" si="0">SUM(B7:B61)</f>
        <v>1741067.4601627926</v>
      </c>
      <c r="C62" s="53">
        <f t="shared" si="0"/>
        <v>412235.88088235696</v>
      </c>
      <c r="D62" s="53">
        <f t="shared" si="0"/>
        <v>285425.45034801692</v>
      </c>
      <c r="E62" s="53">
        <f t="shared" si="0"/>
        <v>171737.10032971227</v>
      </c>
      <c r="F62" s="52">
        <f t="shared" si="0"/>
        <v>1896759.0745147704</v>
      </c>
      <c r="G62" s="53">
        <f t="shared" si="0"/>
        <v>375438.99276959995</v>
      </c>
      <c r="H62" s="53">
        <f t="shared" si="0"/>
        <v>203657.87876959989</v>
      </c>
      <c r="I62" s="53">
        <f t="shared" si="0"/>
        <v>120987.26100946518</v>
      </c>
      <c r="J62" s="52">
        <f t="shared" si="0"/>
        <v>1953698.6196087622</v>
      </c>
      <c r="K62" s="53">
        <f t="shared" si="0"/>
        <v>385715.62764321</v>
      </c>
      <c r="L62" s="53">
        <f t="shared" si="0"/>
        <v>225466.16964321007</v>
      </c>
      <c r="M62" s="53">
        <f t="shared" si="0"/>
        <v>133413.64258714483</v>
      </c>
      <c r="N62" s="52">
        <f t="shared" si="0"/>
        <v>2024247.4049143062</v>
      </c>
      <c r="P62" s="54">
        <f>SUM(P7:P61)</f>
        <v>1173390.501295167</v>
      </c>
      <c r="Q62" s="54">
        <f t="shared" ref="Q62:R62" si="1">SUM(Q7:Q61)</f>
        <v>714549.49876082723</v>
      </c>
      <c r="R62" s="54">
        <f t="shared" si="1"/>
        <v>426138.00392632221</v>
      </c>
    </row>
    <row r="63" spans="1:20">
      <c r="M63"/>
      <c r="N63"/>
      <c r="P63"/>
      <c r="Q63"/>
      <c r="R63"/>
      <c r="S63"/>
      <c r="T63"/>
    </row>
    <row r="64" spans="1:20">
      <c r="M64"/>
      <c r="N64"/>
      <c r="P64"/>
      <c r="Q64"/>
      <c r="R64"/>
      <c r="S64"/>
      <c r="T64"/>
    </row>
    <row r="65" spans="1:20">
      <c r="M65"/>
      <c r="N65"/>
      <c r="P65"/>
      <c r="Q65"/>
      <c r="R65"/>
      <c r="S65"/>
      <c r="T65"/>
    </row>
    <row r="66" spans="1:20">
      <c r="M66"/>
      <c r="N66"/>
      <c r="P66"/>
      <c r="Q66"/>
      <c r="R66"/>
      <c r="S66"/>
      <c r="T66"/>
    </row>
    <row r="67" spans="1:20">
      <c r="A67" s="56"/>
      <c r="B67"/>
      <c r="C67"/>
      <c r="D67"/>
      <c r="E67"/>
      <c r="F67"/>
      <c r="G67"/>
      <c r="H67"/>
      <c r="I67"/>
    </row>
    <row r="68" spans="1:20" ht="26.25">
      <c r="A68" s="56"/>
      <c r="B68"/>
      <c r="C68"/>
      <c r="D68"/>
      <c r="E68"/>
      <c r="F68"/>
      <c r="G68"/>
      <c r="H68"/>
      <c r="I68"/>
      <c r="K68" s="57"/>
    </row>
    <row r="69" spans="1:20">
      <c r="A69" s="56"/>
      <c r="B69"/>
      <c r="C69"/>
      <c r="D69"/>
      <c r="E69"/>
      <c r="F69"/>
      <c r="G69"/>
      <c r="H69"/>
      <c r="I69"/>
    </row>
    <row r="70" spans="1:20">
      <c r="A70" s="56"/>
      <c r="B70"/>
      <c r="C70"/>
      <c r="D70"/>
      <c r="E70"/>
      <c r="F70"/>
      <c r="G70"/>
      <c r="H70"/>
      <c r="I70"/>
    </row>
    <row r="71" spans="1:20">
      <c r="A71" s="56"/>
      <c r="B71"/>
      <c r="C71"/>
      <c r="D71"/>
      <c r="E71"/>
      <c r="F71"/>
      <c r="G71"/>
      <c r="H71"/>
      <c r="I71"/>
    </row>
    <row r="72" spans="1:20">
      <c r="A72" s="56"/>
      <c r="B72"/>
      <c r="C72"/>
      <c r="D72"/>
      <c r="E72"/>
      <c r="F72"/>
      <c r="G72"/>
      <c r="H72"/>
      <c r="I72"/>
    </row>
    <row r="73" spans="1:20">
      <c r="A73" s="56"/>
      <c r="B73"/>
      <c r="C73"/>
      <c r="D73"/>
      <c r="E73"/>
      <c r="F73"/>
      <c r="G73"/>
      <c r="H73"/>
      <c r="I73"/>
    </row>
    <row r="74" spans="1:20">
      <c r="A74" s="56"/>
      <c r="B74"/>
      <c r="C74"/>
      <c r="D74"/>
      <c r="E74"/>
      <c r="F74"/>
      <c r="G74"/>
      <c r="H74"/>
      <c r="I74"/>
    </row>
    <row r="75" spans="1:20">
      <c r="A75" s="56"/>
      <c r="B75"/>
      <c r="C75"/>
      <c r="D75"/>
      <c r="E75"/>
      <c r="F75"/>
      <c r="G75"/>
      <c r="H75"/>
      <c r="I75"/>
    </row>
    <row r="76" spans="1:20">
      <c r="A76" s="56"/>
      <c r="B76"/>
      <c r="C76"/>
      <c r="D76"/>
      <c r="E76"/>
      <c r="F76"/>
      <c r="G76"/>
      <c r="H76"/>
      <c r="I76"/>
    </row>
    <row r="77" spans="1:20">
      <c r="A77" s="56"/>
      <c r="B77"/>
      <c r="C77"/>
      <c r="D77"/>
      <c r="E77"/>
      <c r="F77"/>
      <c r="G77"/>
      <c r="H77"/>
      <c r="I77"/>
    </row>
    <row r="78" spans="1:20">
      <c r="A78" s="56"/>
      <c r="B78"/>
      <c r="C78"/>
      <c r="D78"/>
      <c r="E78"/>
      <c r="F78"/>
      <c r="G78"/>
      <c r="H78"/>
      <c r="I78"/>
    </row>
    <row r="79" spans="1:20">
      <c r="A79" s="56"/>
      <c r="B79"/>
      <c r="C79"/>
      <c r="D79"/>
      <c r="E79"/>
      <c r="F79"/>
      <c r="G79"/>
      <c r="H79"/>
      <c r="I79"/>
    </row>
    <row r="80" spans="1:20">
      <c r="A80" s="56"/>
      <c r="B80"/>
      <c r="C80"/>
      <c r="D80"/>
      <c r="E80"/>
      <c r="F80"/>
      <c r="G80"/>
      <c r="H80"/>
      <c r="I80"/>
    </row>
  </sheetData>
  <mergeCells count="5">
    <mergeCell ref="B1:R1"/>
    <mergeCell ref="C5:E5"/>
    <mergeCell ref="G5:I5"/>
    <mergeCell ref="K5:M5"/>
    <mergeCell ref="P5:R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>
    <oddFooter>&amp;L&amp;F / &amp;A&amp;RPage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zoomScale="60" zoomScaleNormal="60" workbookViewId="0">
      <selection activeCell="A6" sqref="A6"/>
    </sheetView>
  </sheetViews>
  <sheetFormatPr baseColWidth="10" defaultColWidth="11.42578125" defaultRowHeight="12"/>
  <cols>
    <col min="1" max="1" width="51.42578125" style="59" bestFit="1" customWidth="1"/>
    <col min="2" max="2" width="5.7109375" style="3" customWidth="1"/>
    <col min="3" max="8" width="30.7109375" style="3" customWidth="1"/>
    <col min="9" max="16384" width="11.42578125" style="3"/>
  </cols>
  <sheetData>
    <row r="1" spans="1:8" ht="100.5" customHeight="1">
      <c r="A1" s="4" t="s">
        <v>0</v>
      </c>
      <c r="B1" s="58"/>
      <c r="C1" s="160" t="s">
        <v>95</v>
      </c>
      <c r="D1" s="160"/>
      <c r="E1" s="160"/>
      <c r="F1" s="160"/>
      <c r="G1" s="160"/>
      <c r="H1" s="160"/>
    </row>
    <row r="2" spans="1:8" ht="26.25" customHeight="1" thickBot="1">
      <c r="C2" s="2"/>
      <c r="D2" s="2"/>
      <c r="E2" s="2"/>
      <c r="F2" s="2"/>
      <c r="G2" s="2"/>
      <c r="H2" s="2"/>
    </row>
    <row r="3" spans="1:8" s="61" customFormat="1" ht="27.95" customHeight="1" thickBot="1">
      <c r="A3" s="60"/>
      <c r="C3" s="161">
        <v>2018</v>
      </c>
      <c r="D3" s="161"/>
      <c r="E3" s="162">
        <v>2019</v>
      </c>
      <c r="F3" s="162"/>
      <c r="G3" s="163">
        <v>2020</v>
      </c>
      <c r="H3" s="163"/>
    </row>
    <row r="4" spans="1:8" s="62" customFormat="1" ht="27.95" customHeight="1" thickBot="1">
      <c r="A4" s="60"/>
      <c r="C4" s="164" t="s">
        <v>96</v>
      </c>
      <c r="D4" s="164"/>
      <c r="E4" s="164" t="s">
        <v>96</v>
      </c>
      <c r="F4" s="164"/>
      <c r="G4" s="164" t="s">
        <v>96</v>
      </c>
      <c r="H4" s="164"/>
    </row>
    <row r="5" spans="1:8" s="62" customFormat="1" ht="61.5" thickBot="1">
      <c r="A5" s="63" t="s">
        <v>5</v>
      </c>
      <c r="C5" s="64" t="s">
        <v>97</v>
      </c>
      <c r="D5" s="65" t="s">
        <v>98</v>
      </c>
      <c r="E5" s="64" t="s">
        <v>97</v>
      </c>
      <c r="F5" s="65" t="s">
        <v>98</v>
      </c>
      <c r="G5" s="64" t="s">
        <v>97</v>
      </c>
      <c r="H5" s="65" t="s">
        <v>98</v>
      </c>
    </row>
    <row r="6" spans="1:8" ht="21" customHeight="1" thickBot="1">
      <c r="A6" s="66" t="s">
        <v>16</v>
      </c>
      <c r="B6" s="67"/>
      <c r="C6" s="68">
        <v>53331</v>
      </c>
      <c r="D6" s="68">
        <v>17644</v>
      </c>
      <c r="E6" s="68">
        <v>53322</v>
      </c>
      <c r="F6" s="68">
        <v>16821</v>
      </c>
      <c r="G6" s="68">
        <v>53485</v>
      </c>
      <c r="H6" s="68">
        <v>16821</v>
      </c>
    </row>
    <row r="7" spans="1:8" ht="21" customHeight="1" thickBot="1">
      <c r="A7" s="66" t="s">
        <v>17</v>
      </c>
      <c r="B7" s="67"/>
      <c r="C7" s="68">
        <v>38686</v>
      </c>
      <c r="D7" s="68">
        <v>20428.16</v>
      </c>
      <c r="E7" s="68">
        <v>38686</v>
      </c>
      <c r="F7" s="68">
        <v>20428.16</v>
      </c>
      <c r="G7" s="68">
        <v>38686</v>
      </c>
      <c r="H7" s="68">
        <v>20428.16</v>
      </c>
    </row>
    <row r="8" spans="1:8" ht="21" customHeight="1" thickBot="1">
      <c r="A8" s="66" t="s">
        <v>18</v>
      </c>
      <c r="B8" s="67"/>
      <c r="C8" s="68">
        <v>44980</v>
      </c>
      <c r="D8" s="68">
        <v>3196</v>
      </c>
      <c r="E8" s="68">
        <v>44980</v>
      </c>
      <c r="F8" s="68">
        <v>3192</v>
      </c>
      <c r="G8" s="68">
        <v>44980</v>
      </c>
      <c r="H8" s="68">
        <v>3192</v>
      </c>
    </row>
    <row r="9" spans="1:8" ht="21" customHeight="1" thickBot="1">
      <c r="A9" s="66" t="s">
        <v>19</v>
      </c>
      <c r="B9" s="67"/>
      <c r="C9" s="68">
        <v>3606</v>
      </c>
      <c r="D9" s="68">
        <v>18219</v>
      </c>
      <c r="E9" s="68">
        <v>3606</v>
      </c>
      <c r="F9" s="68">
        <v>18648</v>
      </c>
      <c r="G9" s="68">
        <v>3606</v>
      </c>
      <c r="H9" s="68">
        <v>18547</v>
      </c>
    </row>
    <row r="10" spans="1:8" ht="21" customHeight="1" thickBot="1">
      <c r="A10" s="66" t="s">
        <v>20</v>
      </c>
      <c r="B10" s="67"/>
      <c r="C10" s="68">
        <v>70852</v>
      </c>
      <c r="D10" s="68">
        <v>6066</v>
      </c>
      <c r="E10" s="68">
        <v>70852</v>
      </c>
      <c r="F10" s="68">
        <v>5955</v>
      </c>
      <c r="G10" s="68">
        <v>69124</v>
      </c>
      <c r="H10" s="68">
        <v>5955</v>
      </c>
    </row>
    <row r="11" spans="1:8" ht="21" customHeight="1" thickBot="1">
      <c r="A11" s="66" t="s">
        <v>21</v>
      </c>
      <c r="B11" s="67"/>
      <c r="C11" s="68">
        <v>76669</v>
      </c>
      <c r="D11" s="68">
        <v>36073.440000000002</v>
      </c>
      <c r="E11" s="68">
        <v>76534</v>
      </c>
      <c r="F11" s="68">
        <v>35599.440000000002</v>
      </c>
      <c r="G11" s="68">
        <v>76534</v>
      </c>
      <c r="H11" s="68">
        <v>35595.440000000002</v>
      </c>
    </row>
    <row r="12" spans="1:8" ht="21" customHeight="1" thickBot="1">
      <c r="A12" s="66" t="s">
        <v>22</v>
      </c>
      <c r="B12" s="67"/>
      <c r="C12" s="68">
        <v>47980</v>
      </c>
      <c r="D12" s="68">
        <v>18609.080000000002</v>
      </c>
      <c r="E12" s="68">
        <v>47980</v>
      </c>
      <c r="F12" s="68">
        <v>19579.080000000002</v>
      </c>
      <c r="G12" s="68">
        <v>47980</v>
      </c>
      <c r="H12" s="68">
        <v>19577.080000000002</v>
      </c>
    </row>
    <row r="13" spans="1:8" ht="21" customHeight="1" thickBot="1">
      <c r="A13" s="66" t="s">
        <v>23</v>
      </c>
      <c r="B13" s="67"/>
      <c r="C13" s="68">
        <v>18666</v>
      </c>
      <c r="D13" s="68">
        <v>18002.16</v>
      </c>
      <c r="E13" s="68">
        <v>18666</v>
      </c>
      <c r="F13" s="68">
        <v>14926.44</v>
      </c>
      <c r="G13" s="68">
        <v>18666</v>
      </c>
      <c r="H13" s="68">
        <v>16367.88</v>
      </c>
    </row>
    <row r="14" spans="1:8" ht="20.100000000000001" customHeight="1" thickBot="1">
      <c r="A14" s="66" t="s">
        <v>24</v>
      </c>
      <c r="B14" s="67"/>
      <c r="C14" s="68">
        <v>48977</v>
      </c>
      <c r="D14" s="68">
        <v>6282</v>
      </c>
      <c r="E14" s="68">
        <v>48977</v>
      </c>
      <c r="F14" s="68">
        <v>5369</v>
      </c>
      <c r="G14" s="68">
        <v>48977</v>
      </c>
      <c r="H14" s="68">
        <v>5369</v>
      </c>
    </row>
    <row r="15" spans="1:8" ht="20.100000000000001" customHeight="1" thickBot="1">
      <c r="A15" s="66" t="s">
        <v>25</v>
      </c>
      <c r="B15" s="67"/>
      <c r="C15" s="68">
        <v>41669</v>
      </c>
      <c r="D15" s="68">
        <v>14537.8</v>
      </c>
      <c r="E15" s="68">
        <v>41669</v>
      </c>
      <c r="F15" s="68">
        <v>14004.19</v>
      </c>
      <c r="G15" s="68">
        <v>41669</v>
      </c>
      <c r="H15" s="68">
        <v>13456.72</v>
      </c>
    </row>
    <row r="16" spans="1:8" ht="20.100000000000001" customHeight="1" thickBot="1">
      <c r="A16" s="66" t="s">
        <v>26</v>
      </c>
      <c r="B16" s="67"/>
      <c r="C16" s="68">
        <v>11964</v>
      </c>
      <c r="D16" s="68">
        <v>4492</v>
      </c>
      <c r="E16" s="68">
        <v>11964</v>
      </c>
      <c r="F16" s="68">
        <v>4492</v>
      </c>
      <c r="G16" s="68">
        <v>11964</v>
      </c>
      <c r="H16" s="68">
        <v>4492</v>
      </c>
    </row>
    <row r="17" spans="1:8" ht="20.100000000000001" customHeight="1" thickBot="1">
      <c r="A17" s="66" t="s">
        <v>27</v>
      </c>
      <c r="B17" s="67"/>
      <c r="C17" s="68">
        <v>47199</v>
      </c>
      <c r="D17" s="68">
        <v>17699</v>
      </c>
      <c r="E17" s="68">
        <v>47199</v>
      </c>
      <c r="F17" s="68">
        <v>16550</v>
      </c>
      <c r="G17" s="68">
        <v>47199</v>
      </c>
      <c r="H17" s="68">
        <v>16550</v>
      </c>
    </row>
    <row r="18" spans="1:8" ht="20.100000000000001" customHeight="1" thickBot="1">
      <c r="A18" s="66" t="s">
        <v>28</v>
      </c>
      <c r="B18" s="67"/>
      <c r="C18" s="68">
        <v>23612</v>
      </c>
      <c r="D18" s="68">
        <v>35971</v>
      </c>
      <c r="E18" s="68">
        <v>23850</v>
      </c>
      <c r="F18" s="68">
        <v>35352</v>
      </c>
      <c r="G18" s="68">
        <v>23850</v>
      </c>
      <c r="H18" s="68">
        <v>35352</v>
      </c>
    </row>
    <row r="19" spans="1:8" ht="20.100000000000001" customHeight="1" thickBot="1">
      <c r="A19" s="66" t="s">
        <v>29</v>
      </c>
      <c r="B19" s="67"/>
      <c r="C19" s="68">
        <v>55342</v>
      </c>
      <c r="D19" s="68">
        <v>30985.425266999999</v>
      </c>
      <c r="E19" s="68">
        <v>55342</v>
      </c>
      <c r="F19" s="68">
        <v>31371</v>
      </c>
      <c r="G19" s="68">
        <v>57273</v>
      </c>
      <c r="H19" s="68">
        <v>29440</v>
      </c>
    </row>
    <row r="20" spans="1:8" ht="20.100000000000001" customHeight="1" thickBot="1">
      <c r="A20" s="66" t="s">
        <v>30</v>
      </c>
      <c r="B20" s="67"/>
      <c r="C20" s="68">
        <v>96760</v>
      </c>
      <c r="D20" s="68">
        <v>30314</v>
      </c>
      <c r="E20" s="68">
        <v>104675</v>
      </c>
      <c r="F20" s="68">
        <v>23566</v>
      </c>
      <c r="G20" s="68">
        <v>104910</v>
      </c>
      <c r="H20" s="68">
        <v>23495</v>
      </c>
    </row>
    <row r="21" spans="1:8" ht="20.100000000000001" customHeight="1" thickBot="1">
      <c r="A21" s="66" t="s">
        <v>31</v>
      </c>
      <c r="B21" s="67"/>
      <c r="C21" s="68">
        <v>180648</v>
      </c>
      <c r="D21" s="68">
        <v>14006</v>
      </c>
      <c r="E21" s="68">
        <v>180648</v>
      </c>
      <c r="F21" s="68">
        <v>14398</v>
      </c>
      <c r="G21" s="68">
        <v>195034</v>
      </c>
      <c r="H21" s="68">
        <v>6</v>
      </c>
    </row>
    <row r="22" spans="1:8" ht="20.100000000000001" customHeight="1" thickBot="1">
      <c r="A22" s="66" t="s">
        <v>32</v>
      </c>
      <c r="B22" s="67"/>
      <c r="C22" s="68">
        <v>35830</v>
      </c>
      <c r="D22" s="68">
        <v>17473</v>
      </c>
      <c r="E22" s="68">
        <v>35830</v>
      </c>
      <c r="F22" s="68">
        <v>17473</v>
      </c>
      <c r="G22" s="68">
        <v>35830</v>
      </c>
      <c r="H22" s="68">
        <v>17473</v>
      </c>
    </row>
    <row r="23" spans="1:8" ht="20.100000000000001" customHeight="1" thickBot="1">
      <c r="A23" s="66" t="s">
        <v>33</v>
      </c>
      <c r="B23" s="67"/>
      <c r="C23" s="68">
        <v>73013</v>
      </c>
      <c r="D23" s="68">
        <v>15568</v>
      </c>
      <c r="E23" s="68">
        <v>73013</v>
      </c>
      <c r="F23" s="68">
        <v>15653</v>
      </c>
      <c r="G23" s="68">
        <v>73013</v>
      </c>
      <c r="H23" s="68">
        <v>15653</v>
      </c>
    </row>
    <row r="24" spans="1:8" ht="20.100000000000001" customHeight="1" thickBot="1">
      <c r="A24" s="66" t="s">
        <v>34</v>
      </c>
      <c r="B24" s="67"/>
      <c r="C24" s="68">
        <v>38649</v>
      </c>
      <c r="D24" s="68">
        <v>11320.88</v>
      </c>
      <c r="E24" s="68">
        <v>38649</v>
      </c>
      <c r="F24" s="68">
        <v>11237.72</v>
      </c>
      <c r="G24" s="68">
        <v>38649</v>
      </c>
      <c r="H24" s="68">
        <v>11889.14</v>
      </c>
    </row>
    <row r="25" spans="1:8" ht="21" customHeight="1" thickBot="1">
      <c r="A25" s="66" t="s">
        <v>35</v>
      </c>
      <c r="B25" s="67"/>
      <c r="C25" s="68">
        <v>212911</v>
      </c>
      <c r="D25" s="68">
        <v>41218.800000000003</v>
      </c>
      <c r="E25" s="68">
        <v>212517</v>
      </c>
      <c r="F25" s="68">
        <v>40710.720000000001</v>
      </c>
      <c r="G25" s="68">
        <v>212517</v>
      </c>
      <c r="H25" s="68">
        <v>40720.720000000001</v>
      </c>
    </row>
    <row r="26" spans="1:8" ht="21" customHeight="1" thickBot="1">
      <c r="A26" s="66" t="s">
        <v>36</v>
      </c>
      <c r="B26" s="67"/>
      <c r="C26" s="68">
        <v>73981</v>
      </c>
      <c r="D26" s="68">
        <v>23262.44</v>
      </c>
      <c r="E26" s="68">
        <v>79798</v>
      </c>
      <c r="F26" s="68">
        <v>23262.44</v>
      </c>
      <c r="G26" s="68">
        <v>79553</v>
      </c>
      <c r="H26" s="68">
        <v>23262.44</v>
      </c>
    </row>
    <row r="27" spans="1:8" ht="21" customHeight="1" thickBot="1">
      <c r="A27" s="66" t="s">
        <v>37</v>
      </c>
      <c r="B27" s="67"/>
      <c r="C27" s="68">
        <v>64960</v>
      </c>
      <c r="D27" s="68">
        <v>36545</v>
      </c>
      <c r="E27" s="68">
        <v>64960</v>
      </c>
      <c r="F27" s="68">
        <v>36545</v>
      </c>
      <c r="G27" s="68">
        <v>64960</v>
      </c>
      <c r="H27" s="68">
        <v>36545</v>
      </c>
    </row>
    <row r="28" spans="1:8" ht="21" customHeight="1" thickBot="1">
      <c r="A28" s="66" t="s">
        <v>38</v>
      </c>
      <c r="B28" s="67"/>
      <c r="C28" s="68">
        <v>123801</v>
      </c>
      <c r="D28" s="68">
        <v>27685.087067</v>
      </c>
      <c r="E28" s="68">
        <v>123801</v>
      </c>
      <c r="F28" s="68">
        <v>27692.880000000001</v>
      </c>
      <c r="G28" s="68">
        <v>124531</v>
      </c>
      <c r="H28" s="68">
        <v>26962.880000000001</v>
      </c>
    </row>
    <row r="29" spans="1:8" ht="21" customHeight="1" thickBot="1">
      <c r="A29" s="66" t="s">
        <v>39</v>
      </c>
      <c r="B29" s="67"/>
      <c r="C29" s="68">
        <v>204127</v>
      </c>
      <c r="D29" s="68">
        <v>31968</v>
      </c>
      <c r="E29" s="68">
        <v>204127</v>
      </c>
      <c r="F29" s="68">
        <v>31171</v>
      </c>
      <c r="G29" s="68">
        <v>204127</v>
      </c>
      <c r="H29" s="68">
        <v>31171</v>
      </c>
    </row>
    <row r="30" spans="1:8" ht="21" customHeight="1" thickBot="1">
      <c r="A30" s="66" t="s">
        <v>40</v>
      </c>
      <c r="B30" s="67"/>
      <c r="C30" s="68">
        <v>179421</v>
      </c>
      <c r="D30" s="68">
        <v>43778</v>
      </c>
      <c r="E30" s="68">
        <v>192603</v>
      </c>
      <c r="F30" s="68">
        <v>29865</v>
      </c>
      <c r="G30" s="68">
        <v>190583</v>
      </c>
      <c r="H30" s="68">
        <v>29821</v>
      </c>
    </row>
    <row r="31" spans="1:8" ht="21" customHeight="1" thickBot="1">
      <c r="A31" s="66" t="s">
        <v>41</v>
      </c>
      <c r="B31" s="67"/>
      <c r="C31" s="68">
        <v>69598</v>
      </c>
      <c r="D31" s="68">
        <v>42746.889610999999</v>
      </c>
      <c r="E31" s="68">
        <v>69598</v>
      </c>
      <c r="F31" s="68">
        <v>43666</v>
      </c>
      <c r="G31" s="68">
        <v>112219</v>
      </c>
      <c r="H31" s="68">
        <v>1045</v>
      </c>
    </row>
    <row r="32" spans="1:8" ht="21" customHeight="1" thickBot="1">
      <c r="A32" s="66" t="s">
        <v>42</v>
      </c>
      <c r="B32" s="67"/>
      <c r="C32" s="68">
        <v>144447</v>
      </c>
      <c r="D32" s="68">
        <v>81766.039999999994</v>
      </c>
      <c r="E32" s="68">
        <v>144447</v>
      </c>
      <c r="F32" s="68">
        <v>81528.13</v>
      </c>
      <c r="G32" s="68">
        <v>144447</v>
      </c>
      <c r="H32" s="68">
        <v>80952.94</v>
      </c>
    </row>
    <row r="33" spans="1:8" ht="21" customHeight="1" thickBot="1">
      <c r="A33" s="66" t="s">
        <v>43</v>
      </c>
      <c r="B33" s="67"/>
      <c r="C33" s="68">
        <v>125023</v>
      </c>
      <c r="D33" s="68">
        <v>74826.2</v>
      </c>
      <c r="E33" s="68">
        <v>125023</v>
      </c>
      <c r="F33" s="68">
        <v>61111.88</v>
      </c>
      <c r="G33" s="68">
        <v>125023</v>
      </c>
      <c r="H33" s="68">
        <v>62373.24</v>
      </c>
    </row>
    <row r="34" spans="1:8" ht="21" customHeight="1" thickBot="1">
      <c r="A34" s="66" t="s">
        <v>44</v>
      </c>
      <c r="B34" s="67"/>
      <c r="C34" s="68">
        <v>166163</v>
      </c>
      <c r="D34" s="68">
        <v>48471</v>
      </c>
      <c r="E34" s="68">
        <v>166163</v>
      </c>
      <c r="F34" s="68">
        <v>44076</v>
      </c>
      <c r="G34" s="68">
        <v>166163</v>
      </c>
      <c r="H34" s="68">
        <v>44076</v>
      </c>
    </row>
    <row r="35" spans="1:8" ht="21" customHeight="1" thickBot="1">
      <c r="A35" s="66" t="s">
        <v>45</v>
      </c>
      <c r="B35" s="67"/>
      <c r="C35" s="68">
        <v>71104</v>
      </c>
      <c r="D35" s="68">
        <v>57404.6</v>
      </c>
      <c r="E35" s="68">
        <v>71104</v>
      </c>
      <c r="F35" s="68">
        <v>55072.56</v>
      </c>
      <c r="G35" s="68">
        <v>72622</v>
      </c>
      <c r="H35" s="68">
        <v>52279.44</v>
      </c>
    </row>
    <row r="36" spans="1:8" ht="21" customHeight="1" thickBot="1">
      <c r="A36" s="66" t="s">
        <v>46</v>
      </c>
      <c r="B36" s="67"/>
      <c r="C36" s="68">
        <v>56164</v>
      </c>
      <c r="D36" s="68">
        <v>198456.2506</v>
      </c>
      <c r="E36" s="68">
        <v>56164</v>
      </c>
      <c r="F36" s="68">
        <v>186954.44</v>
      </c>
      <c r="G36" s="68">
        <v>56164</v>
      </c>
      <c r="H36" s="68">
        <v>185852.44</v>
      </c>
    </row>
    <row r="37" spans="1:8" ht="21" customHeight="1" thickBot="1">
      <c r="A37" s="66" t="s">
        <v>47</v>
      </c>
      <c r="B37" s="67"/>
      <c r="C37" s="68">
        <v>1721391</v>
      </c>
      <c r="D37" s="68">
        <v>28176.6</v>
      </c>
      <c r="E37" s="68">
        <v>1721146</v>
      </c>
      <c r="F37" s="68">
        <v>27686.880000000001</v>
      </c>
      <c r="G37" s="68">
        <v>1721146</v>
      </c>
      <c r="H37" s="68">
        <v>27690.880000000001</v>
      </c>
    </row>
    <row r="38" spans="1:8" ht="21" customHeight="1" thickBot="1">
      <c r="A38" s="66" t="s">
        <v>48</v>
      </c>
      <c r="B38" s="67"/>
      <c r="C38" s="68">
        <v>444985</v>
      </c>
      <c r="D38" s="68">
        <v>17424</v>
      </c>
      <c r="E38" s="68">
        <v>477558</v>
      </c>
      <c r="F38" s="68">
        <v>17424</v>
      </c>
      <c r="G38" s="68">
        <v>476995</v>
      </c>
      <c r="H38" s="68">
        <v>17424</v>
      </c>
    </row>
    <row r="39" spans="1:8" ht="21" customHeight="1" thickBot="1">
      <c r="A39" s="66" t="s">
        <v>49</v>
      </c>
      <c r="B39" s="67"/>
      <c r="C39" s="68">
        <v>218321</v>
      </c>
      <c r="D39" s="68">
        <v>18051</v>
      </c>
      <c r="E39" s="68">
        <v>218321</v>
      </c>
      <c r="F39" s="68">
        <v>18051</v>
      </c>
      <c r="G39" s="68">
        <v>218321</v>
      </c>
      <c r="H39" s="68">
        <v>18051</v>
      </c>
    </row>
    <row r="40" spans="1:8" ht="21" customHeight="1" thickBot="1">
      <c r="A40" s="66" t="s">
        <v>50</v>
      </c>
      <c r="B40" s="67"/>
      <c r="C40" s="68">
        <v>318039.45400000003</v>
      </c>
      <c r="D40" s="68">
        <v>5518</v>
      </c>
      <c r="E40" s="68">
        <v>318039.45400000003</v>
      </c>
      <c r="F40" s="68">
        <v>5546</v>
      </c>
      <c r="G40" s="68">
        <v>320291.45400000003</v>
      </c>
      <c r="H40" s="68">
        <v>3294</v>
      </c>
    </row>
    <row r="41" spans="1:8" ht="21" customHeight="1" thickBot="1">
      <c r="A41" s="66" t="s">
        <v>51</v>
      </c>
      <c r="B41" s="67"/>
      <c r="C41" s="68">
        <v>1490372</v>
      </c>
      <c r="D41" s="68">
        <v>14411</v>
      </c>
      <c r="E41" s="68">
        <v>1491833</v>
      </c>
      <c r="F41" s="68">
        <v>14047</v>
      </c>
      <c r="G41" s="68">
        <v>1491833</v>
      </c>
      <c r="H41" s="68">
        <v>14047</v>
      </c>
    </row>
    <row r="42" spans="1:8" ht="21" customHeight="1" thickBot="1">
      <c r="A42" s="66" t="s">
        <v>52</v>
      </c>
      <c r="B42" s="67"/>
      <c r="C42" s="68">
        <v>1243066.5</v>
      </c>
      <c r="D42" s="68">
        <v>71506</v>
      </c>
      <c r="E42" s="68">
        <v>1297786.5</v>
      </c>
      <c r="F42" s="68">
        <v>13256</v>
      </c>
      <c r="G42" s="68">
        <v>1297946.5</v>
      </c>
      <c r="H42" s="68">
        <v>13256</v>
      </c>
    </row>
    <row r="43" spans="1:8" ht="21" customHeight="1" thickBot="1">
      <c r="A43" s="66" t="s">
        <v>53</v>
      </c>
      <c r="B43" s="67"/>
      <c r="C43" s="68">
        <v>20541183.99343</v>
      </c>
      <c r="D43" s="68">
        <v>11180.306877999999</v>
      </c>
      <c r="E43" s="68">
        <v>20539853.839582998</v>
      </c>
      <c r="F43" s="68">
        <v>11307</v>
      </c>
      <c r="G43" s="68">
        <v>20560143.839582998</v>
      </c>
      <c r="H43" s="68">
        <v>2110</v>
      </c>
    </row>
    <row r="44" spans="1:8" ht="21" customHeight="1" thickBot="1">
      <c r="A44" s="66" t="s">
        <v>54</v>
      </c>
      <c r="B44" s="67"/>
      <c r="C44" s="68">
        <v>225131</v>
      </c>
      <c r="D44" s="68">
        <v>94662.243933000005</v>
      </c>
      <c r="E44" s="68">
        <v>225131</v>
      </c>
      <c r="F44" s="68">
        <v>96577</v>
      </c>
      <c r="G44" s="68">
        <v>322620</v>
      </c>
      <c r="H44" s="68">
        <v>53</v>
      </c>
    </row>
    <row r="45" spans="1:8" ht="21" customHeight="1" thickBot="1">
      <c r="A45" s="66" t="s">
        <v>55</v>
      </c>
      <c r="B45" s="67"/>
      <c r="C45" s="68">
        <v>456744</v>
      </c>
      <c r="D45" s="68">
        <v>29921.84</v>
      </c>
      <c r="E45" s="68">
        <v>456744</v>
      </c>
      <c r="F45" s="68">
        <v>29755.52</v>
      </c>
      <c r="G45" s="68">
        <v>456744</v>
      </c>
      <c r="H45" s="68">
        <v>28535.84</v>
      </c>
    </row>
    <row r="46" spans="1:8" ht="21" customHeight="1" thickBot="1">
      <c r="A46" s="66" t="s">
        <v>56</v>
      </c>
      <c r="B46" s="67"/>
      <c r="C46" s="68">
        <v>492155</v>
      </c>
      <c r="D46" s="68">
        <v>16899.099999999999</v>
      </c>
      <c r="E46" s="68">
        <v>492155</v>
      </c>
      <c r="F46" s="68">
        <v>16621.900000000001</v>
      </c>
      <c r="G46" s="68">
        <v>492155</v>
      </c>
      <c r="H46" s="68">
        <v>17363.41</v>
      </c>
    </row>
    <row r="47" spans="1:8" ht="21" customHeight="1" thickBot="1">
      <c r="A47" s="66" t="s">
        <v>57</v>
      </c>
      <c r="B47" s="67"/>
      <c r="C47" s="68">
        <v>906527</v>
      </c>
      <c r="D47" s="68">
        <v>10622.12</v>
      </c>
      <c r="E47" s="68">
        <v>906527</v>
      </c>
      <c r="F47" s="68">
        <v>10622.12</v>
      </c>
      <c r="G47" s="68">
        <v>906527</v>
      </c>
      <c r="H47" s="68">
        <v>8357</v>
      </c>
    </row>
    <row r="48" spans="1:8" ht="21" customHeight="1" thickBot="1">
      <c r="A48" s="66" t="s">
        <v>58</v>
      </c>
      <c r="B48" s="67"/>
      <c r="C48" s="68">
        <v>204095</v>
      </c>
      <c r="D48" s="68">
        <v>7004</v>
      </c>
      <c r="E48" s="68">
        <v>196079</v>
      </c>
      <c r="F48" s="68">
        <v>6695</v>
      </c>
      <c r="G48" s="68">
        <v>205920</v>
      </c>
      <c r="H48" s="68">
        <v>4870</v>
      </c>
    </row>
    <row r="49" spans="1:8" ht="21" customHeight="1" thickBot="1">
      <c r="A49" s="66" t="s">
        <v>59</v>
      </c>
      <c r="B49" s="67"/>
      <c r="C49" s="68">
        <v>1125531</v>
      </c>
      <c r="D49" s="68">
        <v>6593</v>
      </c>
      <c r="E49" s="68">
        <v>1125531</v>
      </c>
      <c r="F49" s="68">
        <v>6569</v>
      </c>
      <c r="G49" s="68">
        <v>1125531</v>
      </c>
      <c r="H49" s="68">
        <v>6569</v>
      </c>
    </row>
    <row r="50" spans="1:8" ht="21" customHeight="1" thickBot="1">
      <c r="A50" s="66" t="s">
        <v>60</v>
      </c>
      <c r="B50" s="67"/>
      <c r="C50" s="68">
        <v>626910</v>
      </c>
      <c r="D50" s="68">
        <v>43</v>
      </c>
      <c r="E50" s="68">
        <v>728124</v>
      </c>
      <c r="F50" s="68">
        <v>43</v>
      </c>
      <c r="G50" s="68">
        <v>728293</v>
      </c>
      <c r="H50" s="68">
        <v>43</v>
      </c>
    </row>
    <row r="51" spans="1:8" ht="21" customHeight="1" thickBot="1">
      <c r="A51" s="66" t="s">
        <v>61</v>
      </c>
      <c r="B51" s="67"/>
      <c r="C51" s="68">
        <v>266138</v>
      </c>
      <c r="D51" s="68">
        <v>1456</v>
      </c>
      <c r="E51" s="68">
        <v>266138</v>
      </c>
      <c r="F51" s="68">
        <v>1456</v>
      </c>
      <c r="G51" s="68">
        <v>266138</v>
      </c>
      <c r="H51" s="68">
        <v>1456</v>
      </c>
    </row>
    <row r="52" spans="1:8" ht="21" customHeight="1" thickBot="1">
      <c r="A52" s="66" t="s">
        <v>62</v>
      </c>
      <c r="B52" s="67"/>
      <c r="C52" s="68">
        <v>433770.5</v>
      </c>
      <c r="D52" s="68">
        <v>0</v>
      </c>
      <c r="E52" s="68">
        <v>433770.5</v>
      </c>
      <c r="F52" s="68">
        <v>0</v>
      </c>
      <c r="G52" s="68">
        <v>433770.5</v>
      </c>
      <c r="H52" s="68">
        <v>0</v>
      </c>
    </row>
    <row r="53" spans="1:8" ht="21" customHeight="1" thickBot="1">
      <c r="A53" s="66" t="s">
        <v>63</v>
      </c>
      <c r="B53" s="67"/>
      <c r="C53" s="68">
        <v>1691731</v>
      </c>
      <c r="D53" s="68">
        <v>1867</v>
      </c>
      <c r="E53" s="68">
        <v>1692316</v>
      </c>
      <c r="F53" s="68">
        <v>1921</v>
      </c>
      <c r="G53" s="68">
        <v>1692316</v>
      </c>
      <c r="H53" s="68">
        <v>1921</v>
      </c>
    </row>
    <row r="54" spans="1:8" ht="21" customHeight="1" thickBot="1">
      <c r="A54" s="66" t="s">
        <v>64</v>
      </c>
      <c r="B54" s="67"/>
      <c r="C54" s="68">
        <v>1174072</v>
      </c>
      <c r="D54" s="68">
        <v>4845</v>
      </c>
      <c r="E54" s="68">
        <v>1161882</v>
      </c>
      <c r="F54" s="68">
        <v>1220</v>
      </c>
      <c r="G54" s="68">
        <v>1151750</v>
      </c>
      <c r="H54" s="68">
        <v>1220</v>
      </c>
    </row>
    <row r="55" spans="1:8" ht="21" customHeight="1" thickBot="1">
      <c r="A55" s="66" t="s">
        <v>65</v>
      </c>
      <c r="B55" s="67"/>
      <c r="C55" s="68">
        <v>490310</v>
      </c>
      <c r="D55" s="68">
        <v>0</v>
      </c>
      <c r="E55" s="68">
        <v>490294</v>
      </c>
      <c r="F55" s="68">
        <v>0</v>
      </c>
      <c r="G55" s="68">
        <v>490582</v>
      </c>
      <c r="H55" s="68">
        <v>0</v>
      </c>
    </row>
    <row r="56" spans="1:8" ht="21" customHeight="1" thickBot="1">
      <c r="A56" s="66" t="s">
        <v>66</v>
      </c>
      <c r="B56" s="67"/>
      <c r="C56" s="68">
        <v>256356</v>
      </c>
      <c r="D56" s="68">
        <v>16496.428656</v>
      </c>
      <c r="E56" s="68">
        <v>249475</v>
      </c>
      <c r="F56" s="68">
        <v>16703</v>
      </c>
      <c r="G56" s="68">
        <v>283136</v>
      </c>
      <c r="H56" s="68">
        <v>10</v>
      </c>
    </row>
    <row r="57" spans="1:8" ht="21" customHeight="1" thickBot="1">
      <c r="A57" s="66" t="s">
        <v>67</v>
      </c>
      <c r="B57" s="67"/>
      <c r="C57" s="68">
        <v>986158</v>
      </c>
      <c r="D57" s="68">
        <v>4947.16</v>
      </c>
      <c r="E57" s="68">
        <v>986158</v>
      </c>
      <c r="F57" s="68">
        <v>4947.16</v>
      </c>
      <c r="G57" s="68">
        <v>986158</v>
      </c>
      <c r="H57" s="68">
        <v>4947.16</v>
      </c>
    </row>
    <row r="58" spans="1:8" ht="21" customHeight="1" thickBot="1">
      <c r="A58" s="66" t="s">
        <v>68</v>
      </c>
      <c r="B58" s="67"/>
      <c r="C58" s="68">
        <v>831889</v>
      </c>
      <c r="D58" s="68">
        <v>29196.68</v>
      </c>
      <c r="E58" s="68">
        <v>831889</v>
      </c>
      <c r="F58" s="68">
        <v>29155.1</v>
      </c>
      <c r="G58" s="68">
        <v>831889</v>
      </c>
      <c r="H58" s="68">
        <v>29300.63</v>
      </c>
    </row>
    <row r="59" spans="1:8" ht="21" customHeight="1" thickBot="1">
      <c r="A59" s="66" t="s">
        <v>69</v>
      </c>
      <c r="B59" s="67"/>
      <c r="C59" s="68">
        <v>848524</v>
      </c>
      <c r="D59" s="68">
        <v>3671</v>
      </c>
      <c r="E59" s="68">
        <v>852164</v>
      </c>
      <c r="F59" s="68">
        <v>3671</v>
      </c>
      <c r="G59" s="68">
        <v>852164</v>
      </c>
      <c r="H59" s="68">
        <v>3671</v>
      </c>
    </row>
    <row r="60" spans="1:8" ht="21" customHeight="1" thickBot="1">
      <c r="A60" s="66" t="s">
        <v>70</v>
      </c>
      <c r="B60" s="67"/>
      <c r="C60" s="68">
        <v>494662</v>
      </c>
      <c r="D60" s="68">
        <v>3425.16</v>
      </c>
      <c r="E60" s="68">
        <v>502678</v>
      </c>
      <c r="F60" s="68">
        <v>2718.3</v>
      </c>
      <c r="G60" s="68">
        <v>494662</v>
      </c>
      <c r="H60" s="68">
        <v>898</v>
      </c>
    </row>
    <row r="61" spans="1:8" s="70" customFormat="1" ht="20.100000000000001" customHeight="1" thickBot="1">
      <c r="A61" s="15" t="s">
        <v>71</v>
      </c>
      <c r="B61" s="67"/>
      <c r="C61" s="69">
        <v>39988195.44743</v>
      </c>
      <c r="D61" s="69">
        <v>1442931.8920119994</v>
      </c>
      <c r="E61" s="69">
        <v>40188340.293582998</v>
      </c>
      <c r="F61" s="69">
        <v>1322264.06</v>
      </c>
      <c r="G61" s="69">
        <v>40391370.293582998</v>
      </c>
      <c r="H61" s="69">
        <v>1129809.44</v>
      </c>
    </row>
  </sheetData>
  <mergeCells count="7">
    <mergeCell ref="C1:H1"/>
    <mergeCell ref="C3:D3"/>
    <mergeCell ref="E3:F3"/>
    <mergeCell ref="G3:H3"/>
    <mergeCell ref="C4:D4"/>
    <mergeCell ref="E4:F4"/>
    <mergeCell ref="G4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1"/>
  <headerFooter>
    <oddFooter>&amp;L&amp;F / &amp;A&amp;RPage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5"/>
  <sheetViews>
    <sheetView showGridLines="0" topLeftCell="A22" zoomScale="55" zoomScaleNormal="55" workbookViewId="0">
      <selection activeCell="A6" sqref="A6"/>
    </sheetView>
  </sheetViews>
  <sheetFormatPr baseColWidth="10" defaultColWidth="11.42578125" defaultRowHeight="12"/>
  <cols>
    <col min="1" max="1" width="51.42578125" style="59" bestFit="1" customWidth="1"/>
    <col min="2" max="2" width="5.7109375" style="3" customWidth="1"/>
    <col min="3" max="5" width="39.7109375" style="3" customWidth="1"/>
    <col min="6" max="16384" width="11.42578125" style="3"/>
  </cols>
  <sheetData>
    <row r="1" spans="1:5" ht="45" customHeight="1"/>
    <row r="2" spans="1:5" ht="100.5" customHeight="1" thickBot="1">
      <c r="A2" s="71" t="s">
        <v>0</v>
      </c>
      <c r="B2" s="58"/>
      <c r="C2" s="165" t="s">
        <v>99</v>
      </c>
      <c r="D2" s="165"/>
      <c r="E2" s="165"/>
    </row>
    <row r="3" spans="1:5" ht="27.95" customHeight="1" thickBot="1">
      <c r="A3" s="72"/>
      <c r="C3" s="166" t="s">
        <v>100</v>
      </c>
      <c r="D3" s="166"/>
      <c r="E3" s="166"/>
    </row>
    <row r="4" spans="1:5" ht="68.25" customHeight="1" thickBot="1">
      <c r="A4" s="73" t="s">
        <v>5</v>
      </c>
      <c r="B4" s="70"/>
      <c r="C4" s="74" t="s">
        <v>101</v>
      </c>
      <c r="D4" s="74" t="s">
        <v>102</v>
      </c>
      <c r="E4" s="74" t="s">
        <v>103</v>
      </c>
    </row>
    <row r="5" spans="1:5" ht="21" customHeight="1" thickBot="1">
      <c r="A5" s="66" t="s">
        <v>16</v>
      </c>
      <c r="B5" s="67"/>
      <c r="C5" s="75">
        <v>10893</v>
      </c>
      <c r="D5" s="75">
        <v>9433</v>
      </c>
      <c r="E5" s="75">
        <v>7335</v>
      </c>
    </row>
    <row r="6" spans="1:5" ht="21" customHeight="1" thickBot="1">
      <c r="A6" s="66" t="s">
        <v>17</v>
      </c>
      <c r="B6" s="67"/>
      <c r="C6" s="75">
        <v>26700</v>
      </c>
      <c r="D6" s="75">
        <v>12652</v>
      </c>
      <c r="E6" s="75">
        <v>6236</v>
      </c>
    </row>
    <row r="7" spans="1:5" ht="21" customHeight="1" thickBot="1">
      <c r="A7" s="66" t="s">
        <v>18</v>
      </c>
      <c r="B7" s="67"/>
      <c r="C7" s="75">
        <v>8301</v>
      </c>
      <c r="D7" s="75">
        <v>3256</v>
      </c>
      <c r="E7" s="75">
        <v>1932</v>
      </c>
    </row>
    <row r="8" spans="1:5" ht="21" customHeight="1" thickBot="1">
      <c r="A8" s="66" t="s">
        <v>19</v>
      </c>
      <c r="B8" s="67"/>
      <c r="C8" s="75">
        <v>11404</v>
      </c>
      <c r="D8" s="75">
        <v>10273</v>
      </c>
      <c r="E8" s="75">
        <v>6118</v>
      </c>
    </row>
    <row r="9" spans="1:5" ht="21" customHeight="1" thickBot="1">
      <c r="A9" s="66" t="s">
        <v>20</v>
      </c>
      <c r="B9" s="67"/>
      <c r="C9" s="75">
        <v>19885</v>
      </c>
      <c r="D9" s="75">
        <v>9752</v>
      </c>
      <c r="E9" s="75">
        <v>5142</v>
      </c>
    </row>
    <row r="10" spans="1:5" ht="21" customHeight="1" thickBot="1">
      <c r="A10" s="66" t="s">
        <v>21</v>
      </c>
      <c r="B10" s="67"/>
      <c r="C10" s="75">
        <v>13813</v>
      </c>
      <c r="D10" s="75">
        <v>10161</v>
      </c>
      <c r="E10" s="75">
        <v>7576</v>
      </c>
    </row>
    <row r="11" spans="1:5" ht="21" customHeight="1" thickBot="1">
      <c r="A11" s="66" t="s">
        <v>22</v>
      </c>
      <c r="B11" s="67"/>
      <c r="C11" s="75">
        <v>29377</v>
      </c>
      <c r="D11" s="75">
        <v>13882</v>
      </c>
      <c r="E11" s="75">
        <v>8093</v>
      </c>
    </row>
    <row r="12" spans="1:5" ht="21" customHeight="1" thickBot="1">
      <c r="A12" s="66" t="s">
        <v>23</v>
      </c>
      <c r="B12" s="67"/>
      <c r="C12" s="75">
        <v>9810</v>
      </c>
      <c r="D12" s="75">
        <v>7869</v>
      </c>
      <c r="E12" s="75">
        <v>5258</v>
      </c>
    </row>
    <row r="13" spans="1:5" ht="21" customHeight="1" thickBot="1">
      <c r="A13" s="66" t="s">
        <v>24</v>
      </c>
      <c r="B13" s="67"/>
      <c r="C13" s="75">
        <v>9086</v>
      </c>
      <c r="D13" s="75">
        <v>5080</v>
      </c>
      <c r="E13" s="75">
        <v>3380</v>
      </c>
    </row>
    <row r="14" spans="1:5" ht="21" customHeight="1" thickBot="1">
      <c r="A14" s="66" t="s">
        <v>25</v>
      </c>
      <c r="B14" s="67"/>
      <c r="C14" s="75">
        <v>16905</v>
      </c>
      <c r="D14" s="75">
        <v>4883</v>
      </c>
      <c r="E14" s="75">
        <v>2389</v>
      </c>
    </row>
    <row r="15" spans="1:5" ht="21" customHeight="1" thickBot="1">
      <c r="A15" s="66" t="s">
        <v>26</v>
      </c>
      <c r="B15" s="67"/>
      <c r="C15" s="75">
        <v>23448</v>
      </c>
      <c r="D15" s="75">
        <v>7665</v>
      </c>
      <c r="E15" s="75">
        <v>6154</v>
      </c>
    </row>
    <row r="16" spans="1:5" ht="21" customHeight="1" thickBot="1">
      <c r="A16" s="66" t="s">
        <v>27</v>
      </c>
      <c r="B16" s="67"/>
      <c r="C16" s="75">
        <v>46331</v>
      </c>
      <c r="D16" s="75">
        <v>20149</v>
      </c>
      <c r="E16" s="75">
        <v>13495</v>
      </c>
    </row>
    <row r="17" spans="1:5" ht="21" customHeight="1" thickBot="1">
      <c r="A17" s="66" t="s">
        <v>28</v>
      </c>
      <c r="B17" s="67"/>
      <c r="C17" s="75">
        <v>86584</v>
      </c>
      <c r="D17" s="75">
        <v>36461</v>
      </c>
      <c r="E17" s="75">
        <v>26159</v>
      </c>
    </row>
    <row r="18" spans="1:5" ht="21" customHeight="1" thickBot="1">
      <c r="A18" s="66" t="s">
        <v>29</v>
      </c>
      <c r="B18" s="67"/>
      <c r="C18" s="75">
        <v>85216</v>
      </c>
      <c r="D18" s="75">
        <v>28989</v>
      </c>
      <c r="E18" s="75">
        <v>23084</v>
      </c>
    </row>
    <row r="19" spans="1:5" ht="21" customHeight="1" thickBot="1">
      <c r="A19" s="66" t="s">
        <v>30</v>
      </c>
      <c r="B19" s="67"/>
      <c r="C19" s="75">
        <v>36582</v>
      </c>
      <c r="D19" s="75">
        <v>21446</v>
      </c>
      <c r="E19" s="75">
        <v>13224</v>
      </c>
    </row>
    <row r="20" spans="1:5" ht="21" customHeight="1" thickBot="1">
      <c r="A20" s="66" t="s">
        <v>31</v>
      </c>
      <c r="B20" s="67"/>
      <c r="C20" s="75">
        <v>64503</v>
      </c>
      <c r="D20" s="75">
        <v>31846</v>
      </c>
      <c r="E20" s="75">
        <v>16000</v>
      </c>
    </row>
    <row r="21" spans="1:5" ht="21" customHeight="1" thickBot="1">
      <c r="A21" s="66" t="s">
        <v>32</v>
      </c>
      <c r="B21" s="67"/>
      <c r="C21" s="75">
        <v>16358</v>
      </c>
      <c r="D21" s="75">
        <v>11172</v>
      </c>
      <c r="E21" s="75">
        <v>7238</v>
      </c>
    </row>
    <row r="22" spans="1:5" ht="21" customHeight="1" thickBot="1">
      <c r="A22" s="66" t="s">
        <v>33</v>
      </c>
      <c r="B22" s="67"/>
      <c r="C22" s="75">
        <v>14118</v>
      </c>
      <c r="D22" s="75">
        <v>6980</v>
      </c>
      <c r="E22" s="75">
        <v>4110</v>
      </c>
    </row>
    <row r="23" spans="1:5" ht="21" customHeight="1" thickBot="1">
      <c r="A23" s="66" t="s">
        <v>34</v>
      </c>
      <c r="B23" s="67"/>
      <c r="C23" s="75">
        <v>15844</v>
      </c>
      <c r="D23" s="75">
        <v>5096</v>
      </c>
      <c r="E23" s="75">
        <v>3009</v>
      </c>
    </row>
    <row r="24" spans="1:5" ht="21" customHeight="1" thickBot="1">
      <c r="A24" s="66" t="s">
        <v>46</v>
      </c>
      <c r="B24" s="67"/>
      <c r="C24" s="75">
        <v>70445</v>
      </c>
      <c r="D24" s="75">
        <v>40053</v>
      </c>
      <c r="E24" s="75">
        <v>30546</v>
      </c>
    </row>
    <row r="25" spans="1:5" ht="21" customHeight="1" thickBot="1">
      <c r="A25" s="66" t="s">
        <v>35</v>
      </c>
      <c r="B25" s="67"/>
      <c r="C25" s="75">
        <v>42405.999999999993</v>
      </c>
      <c r="D25" s="75">
        <v>15077.999999999996</v>
      </c>
      <c r="E25" s="75">
        <v>8593</v>
      </c>
    </row>
    <row r="26" spans="1:5" ht="21" customHeight="1" thickBot="1">
      <c r="A26" s="66" t="s">
        <v>36</v>
      </c>
      <c r="B26" s="67"/>
      <c r="C26" s="75">
        <v>18793</v>
      </c>
      <c r="D26" s="75">
        <v>6816.9999999999991</v>
      </c>
      <c r="E26" s="75">
        <v>3317</v>
      </c>
    </row>
    <row r="27" spans="1:5" ht="21" customHeight="1" thickBot="1">
      <c r="A27" s="66" t="s">
        <v>37</v>
      </c>
      <c r="B27" s="67"/>
      <c r="C27" s="75">
        <v>15210</v>
      </c>
      <c r="D27" s="75">
        <v>8201</v>
      </c>
      <c r="E27" s="75">
        <v>3547</v>
      </c>
    </row>
    <row r="28" spans="1:5" ht="21" customHeight="1" thickBot="1">
      <c r="A28" s="66" t="s">
        <v>38</v>
      </c>
      <c r="B28" s="67"/>
      <c r="C28" s="75">
        <v>23319.999999999996</v>
      </c>
      <c r="D28" s="75">
        <v>10730</v>
      </c>
      <c r="E28" s="75">
        <v>5626</v>
      </c>
    </row>
    <row r="29" spans="1:5" ht="21" customHeight="1" thickBot="1">
      <c r="A29" s="66" t="s">
        <v>39</v>
      </c>
      <c r="B29" s="67"/>
      <c r="C29" s="75">
        <v>46459</v>
      </c>
      <c r="D29" s="75">
        <v>16764</v>
      </c>
      <c r="E29" s="75">
        <v>8107</v>
      </c>
    </row>
    <row r="30" spans="1:5" ht="21" customHeight="1" thickBot="1">
      <c r="A30" s="66" t="s">
        <v>40</v>
      </c>
      <c r="B30" s="67"/>
      <c r="C30" s="75">
        <v>25859</v>
      </c>
      <c r="D30" s="75">
        <v>9036</v>
      </c>
      <c r="E30" s="75">
        <v>4444</v>
      </c>
    </row>
    <row r="31" spans="1:5" ht="21" customHeight="1" thickBot="1">
      <c r="A31" s="66" t="s">
        <v>41</v>
      </c>
      <c r="B31" s="67"/>
      <c r="C31" s="75">
        <v>25881.000000000004</v>
      </c>
      <c r="D31" s="75">
        <v>13333.000000000002</v>
      </c>
      <c r="E31" s="75">
        <v>6751</v>
      </c>
    </row>
    <row r="32" spans="1:5" ht="21" customHeight="1" thickBot="1">
      <c r="A32" s="66" t="s">
        <v>42</v>
      </c>
      <c r="B32" s="67"/>
      <c r="C32" s="75">
        <v>50713</v>
      </c>
      <c r="D32" s="75">
        <v>17825</v>
      </c>
      <c r="E32" s="75">
        <v>9152</v>
      </c>
    </row>
    <row r="33" spans="1:5" ht="21" customHeight="1" thickBot="1">
      <c r="A33" s="66" t="s">
        <v>43</v>
      </c>
      <c r="B33" s="67"/>
      <c r="C33" s="75">
        <v>28556</v>
      </c>
      <c r="D33" s="75">
        <v>12182.000000000004</v>
      </c>
      <c r="E33" s="75">
        <v>6317</v>
      </c>
    </row>
    <row r="34" spans="1:5" ht="21" customHeight="1" thickBot="1">
      <c r="A34" s="66" t="s">
        <v>44</v>
      </c>
      <c r="B34" s="67"/>
      <c r="C34" s="75">
        <v>21878</v>
      </c>
      <c r="D34" s="75">
        <v>10629.999999999998</v>
      </c>
      <c r="E34" s="75">
        <v>6017</v>
      </c>
    </row>
    <row r="35" spans="1:5" ht="21" customHeight="1" thickBot="1">
      <c r="A35" s="66" t="s">
        <v>45</v>
      </c>
      <c r="B35" s="67"/>
      <c r="C35" s="75">
        <v>17354</v>
      </c>
      <c r="D35" s="75">
        <v>8468</v>
      </c>
      <c r="E35" s="75">
        <v>4480</v>
      </c>
    </row>
    <row r="36" spans="1:5" ht="21" customHeight="1" thickBot="1">
      <c r="A36" s="66" t="s">
        <v>47</v>
      </c>
      <c r="B36" s="67"/>
      <c r="C36" s="75">
        <v>79172.000000000087</v>
      </c>
      <c r="D36" s="75">
        <v>17603.000000000033</v>
      </c>
      <c r="E36" s="75">
        <v>10496</v>
      </c>
    </row>
    <row r="37" spans="1:5" ht="21" customHeight="1" thickBot="1">
      <c r="A37" s="66" t="s">
        <v>48</v>
      </c>
      <c r="B37" s="67"/>
      <c r="C37" s="75">
        <v>42771.999999999985</v>
      </c>
      <c r="D37" s="75">
        <v>9950</v>
      </c>
      <c r="E37" s="75">
        <v>5266</v>
      </c>
    </row>
    <row r="38" spans="1:5" ht="21" customHeight="1" thickBot="1">
      <c r="A38" s="66" t="s">
        <v>49</v>
      </c>
      <c r="B38" s="67"/>
      <c r="C38" s="75">
        <v>6760.0000000000009</v>
      </c>
      <c r="D38" s="75">
        <v>2561.0000000000009</v>
      </c>
      <c r="E38" s="75">
        <v>1561</v>
      </c>
    </row>
    <row r="39" spans="1:5" ht="21" customHeight="1" thickBot="1">
      <c r="A39" s="66" t="s">
        <v>50</v>
      </c>
      <c r="B39" s="67"/>
      <c r="C39" s="75">
        <v>17844.000000000004</v>
      </c>
      <c r="D39" s="75">
        <v>4503.0000000000009</v>
      </c>
      <c r="E39" s="75">
        <v>3107</v>
      </c>
    </row>
    <row r="40" spans="1:5" ht="21" customHeight="1" thickBot="1">
      <c r="A40" s="66" t="s">
        <v>51</v>
      </c>
      <c r="B40" s="67"/>
      <c r="C40" s="75">
        <v>65565.999999999927</v>
      </c>
      <c r="D40" s="75">
        <v>17672.999999999996</v>
      </c>
      <c r="E40" s="75">
        <v>11031</v>
      </c>
    </row>
    <row r="41" spans="1:5" ht="21" customHeight="1" thickBot="1">
      <c r="A41" s="66" t="s">
        <v>52</v>
      </c>
      <c r="B41" s="67"/>
      <c r="C41" s="75">
        <v>63151.000000000029</v>
      </c>
      <c r="D41" s="75">
        <v>18797.000000000004</v>
      </c>
      <c r="E41" s="75">
        <v>11171</v>
      </c>
    </row>
    <row r="42" spans="1:5" ht="21" customHeight="1" thickBot="1">
      <c r="A42" s="66" t="s">
        <v>53</v>
      </c>
      <c r="B42" s="67"/>
      <c r="C42" s="75">
        <v>247012.00000000012</v>
      </c>
      <c r="D42" s="75">
        <v>136214.00000000055</v>
      </c>
      <c r="E42" s="75">
        <v>107774</v>
      </c>
    </row>
    <row r="43" spans="1:5" ht="21" customHeight="1" thickBot="1">
      <c r="A43" s="66" t="s">
        <v>54</v>
      </c>
      <c r="B43" s="67"/>
      <c r="C43" s="75">
        <v>21083.999999999989</v>
      </c>
      <c r="D43" s="75">
        <v>6867.9999999999973</v>
      </c>
      <c r="E43" s="75">
        <v>4903</v>
      </c>
    </row>
    <row r="44" spans="1:5" ht="21" customHeight="1" thickBot="1">
      <c r="A44" s="66" t="s">
        <v>55</v>
      </c>
      <c r="B44" s="67"/>
      <c r="C44" s="75">
        <v>32164.999999999985</v>
      </c>
      <c r="D44" s="75">
        <v>10457.000000000007</v>
      </c>
      <c r="E44" s="75">
        <v>6505</v>
      </c>
    </row>
    <row r="45" spans="1:5" ht="21" customHeight="1" thickBot="1">
      <c r="A45" s="66" t="s">
        <v>56</v>
      </c>
      <c r="B45" s="67"/>
      <c r="C45" s="75">
        <v>24781.000000000025</v>
      </c>
      <c r="D45" s="75">
        <v>7241.0000000000045</v>
      </c>
      <c r="E45" s="75">
        <v>4143</v>
      </c>
    </row>
    <row r="46" spans="1:5" ht="21" customHeight="1" thickBot="1">
      <c r="A46" s="66" t="s">
        <v>57</v>
      </c>
      <c r="B46" s="67"/>
      <c r="C46" s="75">
        <v>29375.999999999982</v>
      </c>
      <c r="D46" s="75">
        <v>9230.9999999999927</v>
      </c>
      <c r="E46" s="75">
        <v>5357</v>
      </c>
    </row>
    <row r="47" spans="1:5" ht="21" customHeight="1" thickBot="1">
      <c r="A47" s="66" t="s">
        <v>58</v>
      </c>
      <c r="B47" s="67"/>
      <c r="C47" s="75">
        <v>12024.000000000002</v>
      </c>
      <c r="D47" s="75">
        <v>3517.0000000000014</v>
      </c>
      <c r="E47" s="75">
        <v>2275</v>
      </c>
    </row>
    <row r="48" spans="1:5" ht="21" customHeight="1" thickBot="1">
      <c r="A48" s="66" t="s">
        <v>59</v>
      </c>
      <c r="B48" s="67"/>
      <c r="C48" s="75">
        <v>43132.000000000189</v>
      </c>
      <c r="D48" s="75">
        <v>7979.0000000000373</v>
      </c>
      <c r="E48" s="75">
        <v>6625</v>
      </c>
    </row>
    <row r="49" spans="1:5" ht="20.100000000000001" customHeight="1" thickBot="1">
      <c r="A49" s="66" t="s">
        <v>60</v>
      </c>
      <c r="B49" s="67"/>
      <c r="C49" s="75">
        <v>30006.999999999964</v>
      </c>
      <c r="D49" s="75">
        <v>4818.0000000000018</v>
      </c>
      <c r="E49" s="75">
        <v>4094</v>
      </c>
    </row>
    <row r="50" spans="1:5" ht="20.100000000000001" customHeight="1" thickBot="1">
      <c r="A50" s="66" t="s">
        <v>61</v>
      </c>
      <c r="B50" s="67"/>
      <c r="C50" s="75">
        <v>9137.0000000000127</v>
      </c>
      <c r="D50" s="75">
        <v>1513.9999999999975</v>
      </c>
      <c r="E50" s="75">
        <v>1004</v>
      </c>
    </row>
    <row r="51" spans="1:5" ht="20.100000000000001" customHeight="1" thickBot="1">
      <c r="A51" s="66" t="s">
        <v>62</v>
      </c>
      <c r="B51" s="67"/>
      <c r="C51" s="75">
        <v>17087.999999999953</v>
      </c>
      <c r="D51" s="75">
        <v>3108.9999999999936</v>
      </c>
      <c r="E51" s="75">
        <v>2453</v>
      </c>
    </row>
    <row r="52" spans="1:5" ht="20.100000000000001" customHeight="1" thickBot="1">
      <c r="A52" s="66" t="s">
        <v>63</v>
      </c>
      <c r="B52" s="67"/>
      <c r="C52" s="75">
        <v>37399.000000000124</v>
      </c>
      <c r="D52" s="75">
        <v>7626.99999999998</v>
      </c>
      <c r="E52" s="75">
        <v>5920</v>
      </c>
    </row>
    <row r="53" spans="1:5" ht="20.100000000000001" customHeight="1" thickBot="1">
      <c r="A53" s="66" t="s">
        <v>64</v>
      </c>
      <c r="B53" s="67"/>
      <c r="C53" s="75">
        <v>23032.999999999844</v>
      </c>
      <c r="D53" s="75">
        <v>4775.9999999999745</v>
      </c>
      <c r="E53" s="75">
        <v>3218</v>
      </c>
    </row>
    <row r="54" spans="1:5" ht="20.100000000000001" customHeight="1" thickBot="1">
      <c r="A54" s="66" t="s">
        <v>65</v>
      </c>
      <c r="B54" s="67"/>
      <c r="C54" s="75">
        <v>4076.0000000000036</v>
      </c>
      <c r="D54" s="75">
        <v>678.00000000000023</v>
      </c>
      <c r="E54" s="75">
        <v>461</v>
      </c>
    </row>
    <row r="55" spans="1:5" ht="20.100000000000001" customHeight="1" thickBot="1">
      <c r="A55" s="66" t="s">
        <v>66</v>
      </c>
      <c r="B55" s="67"/>
      <c r="C55" s="75">
        <v>10163.000000000009</v>
      </c>
      <c r="D55" s="75">
        <v>2287.0000000000032</v>
      </c>
      <c r="E55" s="75">
        <v>1244</v>
      </c>
    </row>
    <row r="56" spans="1:5" ht="20.100000000000001" customHeight="1" thickBot="1">
      <c r="A56" s="66" t="s">
        <v>67</v>
      </c>
      <c r="B56" s="67"/>
      <c r="C56" s="75">
        <v>43400.000000000102</v>
      </c>
      <c r="D56" s="75">
        <v>6723.0000000000382</v>
      </c>
      <c r="E56" s="75">
        <v>4694</v>
      </c>
    </row>
    <row r="57" spans="1:5" ht="20.100000000000001" customHeight="1" thickBot="1">
      <c r="A57" s="66" t="s">
        <v>68</v>
      </c>
      <c r="B57" s="67"/>
      <c r="C57" s="75">
        <v>45749.000000000095</v>
      </c>
      <c r="D57" s="75">
        <v>9218.9999999999909</v>
      </c>
      <c r="E57" s="75">
        <v>6679</v>
      </c>
    </row>
    <row r="58" spans="1:5" ht="20.100000000000001" customHeight="1" thickBot="1">
      <c r="A58" s="66" t="s">
        <v>69</v>
      </c>
      <c r="B58" s="67"/>
      <c r="C58" s="75">
        <v>29704.000000000036</v>
      </c>
      <c r="D58" s="75">
        <v>4203.9999999999909</v>
      </c>
      <c r="E58" s="75">
        <v>2344</v>
      </c>
    </row>
    <row r="59" spans="1:5" ht="20.100000000000001" customHeight="1" thickBot="1">
      <c r="A59" s="66" t="s">
        <v>70</v>
      </c>
      <c r="B59" s="67"/>
      <c r="C59" s="75">
        <v>11493.999999999982</v>
      </c>
      <c r="D59" s="75">
        <v>3012.999999999995</v>
      </c>
      <c r="E59" s="75">
        <v>2201</v>
      </c>
    </row>
    <row r="60" spans="1:5" ht="20.100000000000001" customHeight="1" thickBot="1">
      <c r="A60" s="76" t="s">
        <v>71</v>
      </c>
      <c r="B60" s="67"/>
      <c r="C60" s="77">
        <v>1878121.0000000002</v>
      </c>
      <c r="D60" s="77">
        <v>726724.00000000058</v>
      </c>
      <c r="E60" s="77">
        <v>477355</v>
      </c>
    </row>
    <row r="62" spans="1:5" ht="30">
      <c r="C62" s="78"/>
      <c r="D62" s="22"/>
    </row>
    <row r="107" ht="5.25" customHeight="1"/>
    <row r="108" customFormat="1" ht="12.75"/>
    <row r="109" customFormat="1" ht="12.75"/>
    <row r="110" customFormat="1" ht="12.75"/>
    <row r="111" customFormat="1" ht="27.95" customHeight="1"/>
    <row r="112" customFormat="1" ht="66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 ht="20.100000000000001" customHeight="1"/>
    <row r="118" customFormat="1" ht="20.100000000000001" customHeight="1"/>
    <row r="119" customFormat="1" ht="20.100000000000001" customHeight="1"/>
    <row r="120" customFormat="1" ht="20.100000000000001" customHeight="1"/>
    <row r="121" customFormat="1" ht="20.100000000000001" customHeight="1"/>
    <row r="122" customFormat="1" ht="20.100000000000001" customHeight="1"/>
    <row r="123" customFormat="1" ht="20.100000000000001" customHeight="1"/>
    <row r="124" customFormat="1" ht="20.100000000000001" customHeight="1"/>
    <row r="125" customFormat="1" ht="20.100000000000001" customHeight="1"/>
    <row r="126" customFormat="1" ht="20.100000000000001" customHeight="1"/>
    <row r="127" customFormat="1" ht="20.100000000000001" customHeight="1"/>
    <row r="128" customFormat="1" ht="20.100000000000001" customHeight="1"/>
    <row r="129" customFormat="1" ht="20.100000000000001" customHeight="1"/>
    <row r="130" customFormat="1" ht="20.100000000000001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 ht="20.100000000000001" customHeight="1"/>
    <row r="138" customFormat="1" ht="20.100000000000001" customHeight="1"/>
    <row r="139" customFormat="1" ht="20.100000000000001" customHeight="1"/>
    <row r="140" customFormat="1" ht="20.100000000000001" customHeight="1"/>
    <row r="141" customFormat="1" ht="20.100000000000001" customHeight="1"/>
    <row r="142" customFormat="1" ht="20.100000000000001" customHeight="1"/>
    <row r="143" customFormat="1" ht="20.100000000000001" customHeight="1"/>
    <row r="144" customFormat="1" ht="20.100000000000001" customHeight="1"/>
    <row r="145" customFormat="1" ht="20.100000000000001" customHeight="1"/>
    <row r="146" customFormat="1" ht="20.100000000000001" customHeight="1"/>
    <row r="147" customFormat="1" ht="20.100000000000001" customHeight="1"/>
    <row r="148" customFormat="1" ht="20.100000000000001" customHeight="1"/>
    <row r="149" customFormat="1" ht="20.100000000000001" customHeight="1"/>
    <row r="150" customFormat="1" ht="20.100000000000001" customHeight="1"/>
    <row r="151" customFormat="1" ht="20.100000000000001" customHeight="1"/>
    <row r="152" customFormat="1" ht="20.100000000000001" customHeight="1"/>
    <row r="153" customFormat="1" ht="20.100000000000001" customHeight="1"/>
    <row r="154" customFormat="1" ht="20.100000000000001" customHeight="1"/>
    <row r="155" customFormat="1" ht="20.100000000000001" customHeight="1"/>
    <row r="156" customFormat="1" ht="20.100000000000001" customHeight="1"/>
    <row r="157" customFormat="1" ht="20.100000000000001" customHeight="1"/>
    <row r="158" customFormat="1" ht="20.100000000000001" customHeight="1"/>
    <row r="159" customFormat="1" ht="20.100000000000001" customHeight="1"/>
    <row r="160" customFormat="1" ht="20.100000000000001" customHeight="1"/>
    <row r="161" customFormat="1" ht="20.100000000000001" customHeight="1"/>
    <row r="162" customFormat="1" ht="20.100000000000001" customHeight="1"/>
    <row r="163" customFormat="1" ht="20.100000000000001" customHeight="1"/>
    <row r="164" customFormat="1" ht="20.100000000000001" customHeight="1"/>
    <row r="165" customFormat="1" ht="20.100000000000001" customHeight="1"/>
    <row r="166" customFormat="1" ht="20.100000000000001" customHeight="1"/>
    <row r="167" customFormat="1" ht="20.100000000000001" customHeight="1"/>
    <row r="168" customFormat="1" ht="20.100000000000001" customHeight="1"/>
    <row r="169" customFormat="1" ht="20.100000000000001" customHeight="1"/>
    <row r="170" customFormat="1" ht="20.100000000000001" customHeight="1"/>
    <row r="171" customFormat="1" ht="20.100000000000001" customHeight="1"/>
    <row r="172" customFormat="1" ht="20.100000000000001" customHeight="1"/>
    <row r="173" customFormat="1" ht="20.100000000000001" customHeight="1"/>
    <row r="174" customFormat="1" ht="20.100000000000001" customHeight="1"/>
    <row r="175" customFormat="1" ht="20.100000000000001" customHeight="1"/>
    <row r="176" customFormat="1" ht="20.100000000000001" customHeight="1"/>
    <row r="177" customFormat="1" ht="20.100000000000001" customHeight="1"/>
    <row r="178" customFormat="1" ht="20.100000000000001" customHeight="1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27.95" customHeight="1"/>
    <row r="236" customFormat="1" ht="66" customHeight="1"/>
    <row r="237" customFormat="1" ht="20.100000000000001" customHeight="1"/>
    <row r="238" customFormat="1" ht="20.100000000000001" customHeight="1"/>
    <row r="239" customFormat="1" ht="20.100000000000001" customHeight="1"/>
    <row r="240" customFormat="1" ht="20.100000000000001" customHeight="1"/>
    <row r="241" customFormat="1" ht="20.100000000000001" customHeight="1"/>
    <row r="242" customFormat="1" ht="20.100000000000001" customHeight="1"/>
    <row r="243" customFormat="1" ht="20.100000000000001" customHeight="1"/>
    <row r="244" customFormat="1" ht="20.100000000000001" customHeight="1"/>
    <row r="245" customFormat="1" ht="20.100000000000001" customHeight="1"/>
    <row r="246" customFormat="1" ht="20.100000000000001" customHeight="1"/>
    <row r="247" customFormat="1" ht="20.100000000000001" customHeight="1"/>
    <row r="248" customFormat="1" ht="20.100000000000001" customHeight="1"/>
    <row r="249" customFormat="1" ht="20.100000000000001" customHeight="1"/>
    <row r="250" customFormat="1" ht="20.100000000000001" customHeight="1"/>
    <row r="251" customFormat="1" ht="20.100000000000001" customHeight="1"/>
    <row r="252" customFormat="1" ht="20.100000000000001" customHeight="1"/>
    <row r="253" customFormat="1" ht="20.100000000000001" customHeight="1"/>
    <row r="254" customFormat="1" ht="20.100000000000001" customHeight="1"/>
    <row r="255" customFormat="1" ht="20.100000000000001" customHeight="1"/>
    <row r="256" customFormat="1" ht="20.100000000000001" customHeight="1"/>
    <row r="257" customFormat="1" ht="20.100000000000001" customHeight="1"/>
    <row r="258" customFormat="1" ht="20.100000000000001" customHeight="1"/>
    <row r="259" customFormat="1" ht="20.100000000000001" customHeight="1"/>
    <row r="260" customFormat="1" ht="20.100000000000001" customHeight="1"/>
    <row r="261" customFormat="1" ht="20.100000000000001" customHeight="1"/>
    <row r="262" customFormat="1" ht="20.100000000000001" customHeight="1"/>
    <row r="263" customFormat="1" ht="20.100000000000001" customHeight="1"/>
    <row r="264" customFormat="1" ht="20.100000000000001" customHeight="1"/>
    <row r="265" customFormat="1" ht="20.100000000000001" customHeight="1"/>
    <row r="266" customFormat="1" ht="20.100000000000001" customHeight="1"/>
    <row r="267" customFormat="1" ht="20.100000000000001" customHeight="1"/>
    <row r="268" customFormat="1" ht="20.100000000000001" customHeight="1"/>
    <row r="269" customFormat="1" ht="20.100000000000001" customHeight="1"/>
    <row r="270" customFormat="1" ht="20.100000000000001" customHeight="1"/>
    <row r="271" customFormat="1" ht="20.100000000000001" customHeight="1"/>
    <row r="272" customFormat="1" ht="20.100000000000001" customHeight="1"/>
    <row r="273" customFormat="1" ht="20.100000000000001" customHeight="1"/>
    <row r="274" customFormat="1" ht="20.100000000000001" customHeight="1"/>
    <row r="275" customFormat="1" ht="20.100000000000001" customHeight="1"/>
    <row r="276" customFormat="1" ht="20.100000000000001" customHeight="1"/>
    <row r="277" customFormat="1" ht="20.100000000000001" customHeight="1"/>
    <row r="278" customFormat="1" ht="20.100000000000001" customHeight="1"/>
    <row r="279" customFormat="1" ht="20.100000000000001" customHeight="1"/>
    <row r="280" customFormat="1" ht="20.100000000000001" customHeight="1"/>
    <row r="281" customFormat="1" ht="20.100000000000001" customHeight="1"/>
    <row r="282" customFormat="1" ht="20.100000000000001" customHeight="1"/>
    <row r="283" customFormat="1" ht="20.100000000000001" customHeight="1"/>
    <row r="284" customFormat="1" ht="20.100000000000001" customHeight="1"/>
    <row r="285" customFormat="1" ht="20.100000000000001" customHeight="1"/>
    <row r="286" customFormat="1" ht="20.100000000000001" customHeight="1"/>
    <row r="287" customFormat="1" ht="20.100000000000001" customHeight="1"/>
    <row r="288" customFormat="1" ht="20.100000000000001" customHeight="1"/>
    <row r="289" customFormat="1" ht="20.100000000000001" customHeight="1"/>
    <row r="290" customFormat="1" ht="20.100000000000001" customHeight="1"/>
    <row r="291" customFormat="1" ht="20.100000000000001" customHeight="1"/>
    <row r="292" customFormat="1" ht="20.100000000000001" customHeight="1"/>
    <row r="293" customFormat="1" ht="20.100000000000001" customHeight="1"/>
    <row r="294" customFormat="1" ht="20.100000000000001" customHeight="1"/>
    <row r="295" customFormat="1" ht="20.100000000000001" customHeight="1"/>
    <row r="296" customFormat="1" ht="20.100000000000001" customHeight="1"/>
    <row r="297" customFormat="1" ht="20.100000000000001" customHeight="1"/>
    <row r="298" customFormat="1" ht="20.100000000000001" customHeight="1"/>
    <row r="299" customFormat="1" ht="20.100000000000001" customHeight="1"/>
    <row r="300" customFormat="1" ht="20.100000000000001" customHeight="1"/>
    <row r="301" customFormat="1" ht="20.100000000000001" customHeight="1"/>
    <row r="302" customFormat="1" ht="20.100000000000001" customHeight="1"/>
    <row r="303" customFormat="1" ht="12.75"/>
    <row r="304" customFormat="1" ht="12.75"/>
    <row r="305" customFormat="1" ht="12.75"/>
  </sheetData>
  <mergeCells count="2">
    <mergeCell ref="C2:E2"/>
    <mergeCell ref="C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1"/>
  <headerFooter>
    <oddFooter>&amp;L&amp;F / &amp;A&amp;RPage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2"/>
  <sheetViews>
    <sheetView showGridLines="0" zoomScale="90" zoomScaleNormal="90" workbookViewId="0">
      <selection activeCell="A6" sqref="A6"/>
    </sheetView>
  </sheetViews>
  <sheetFormatPr baseColWidth="10" defaultColWidth="11.42578125" defaultRowHeight="12"/>
  <cols>
    <col min="1" max="1" width="45" style="59" customWidth="1"/>
    <col min="2" max="2" width="11.85546875" style="3" customWidth="1"/>
    <col min="3" max="5" width="21.85546875" style="3" customWidth="1"/>
    <col min="6" max="6" width="11.42578125" style="3"/>
    <col min="7" max="7" width="12.42578125" style="3" customWidth="1"/>
    <col min="8" max="8" width="13.28515625" style="3" customWidth="1"/>
    <col min="9" max="16384" width="11.42578125" style="3"/>
  </cols>
  <sheetData>
    <row r="1" spans="1:8" ht="100.5" customHeight="1">
      <c r="A1" s="79" t="s">
        <v>0</v>
      </c>
      <c r="B1" s="167" t="s">
        <v>104</v>
      </c>
      <c r="C1" s="167"/>
      <c r="D1" s="167"/>
      <c r="E1" s="167"/>
      <c r="F1" s="80"/>
    </row>
    <row r="2" spans="1:8" ht="26.25" customHeight="1">
      <c r="A2" s="135" t="s">
        <v>152</v>
      </c>
    </row>
    <row r="3" spans="1:8" ht="27.95" customHeight="1">
      <c r="A3" s="81"/>
      <c r="C3" s="168" t="s">
        <v>105</v>
      </c>
      <c r="D3" s="168"/>
      <c r="E3" s="168"/>
      <c r="G3" s="168" t="s">
        <v>73</v>
      </c>
      <c r="H3" s="168"/>
    </row>
    <row r="4" spans="1:8" ht="27.95" customHeight="1">
      <c r="A4" s="72"/>
      <c r="C4" s="82" t="s">
        <v>106</v>
      </c>
      <c r="D4" s="82" t="s">
        <v>107</v>
      </c>
      <c r="E4" s="83" t="s">
        <v>108</v>
      </c>
      <c r="G4" s="82" t="s">
        <v>106</v>
      </c>
      <c r="H4" s="82" t="s">
        <v>107</v>
      </c>
    </row>
    <row r="5" spans="1:8" ht="50.25" customHeight="1">
      <c r="A5" s="38" t="s">
        <v>5</v>
      </c>
      <c r="C5" s="84" t="s">
        <v>109</v>
      </c>
      <c r="D5" s="84" t="s">
        <v>109</v>
      </c>
      <c r="E5" s="84" t="s">
        <v>109</v>
      </c>
      <c r="G5" s="84" t="s">
        <v>151</v>
      </c>
      <c r="H5" s="84" t="s">
        <v>151</v>
      </c>
    </row>
    <row r="6" spans="1:8" ht="21" customHeight="1">
      <c r="A6" s="85" t="s">
        <v>16</v>
      </c>
      <c r="B6" s="67"/>
      <c r="C6" s="86">
        <f>VLOOKUP($A:$A,'[1]PMR 18-20'!$B$2:$N$77,11,FALSE)</f>
        <v>10525</v>
      </c>
      <c r="D6" s="86">
        <f>VLOOKUP($A:$A,'[1]PMR 18-20'!$B$2:$N$77,12,FALSE)</f>
        <v>11577</v>
      </c>
      <c r="E6" s="86">
        <f>VLOOKUP($A:$A,'[1]PMR 18-20'!$B$2:$N$77,13,FALSE)</f>
        <v>12735</v>
      </c>
      <c r="G6" s="169"/>
      <c r="H6" s="169">
        <v>28435940</v>
      </c>
    </row>
    <row r="7" spans="1:8" ht="21" customHeight="1">
      <c r="A7" s="85" t="s">
        <v>17</v>
      </c>
      <c r="B7" s="67"/>
      <c r="C7" s="86">
        <f>VLOOKUP($A:$A,'[1]PMR 18-20'!$B$2:$N$77,11,FALSE)</f>
        <v>39702.520000000011</v>
      </c>
      <c r="D7" s="86">
        <f>VLOOKUP($A:$A,'[1]PMR 18-20'!$B$2:$N$77,12,FALSE)</f>
        <v>43672.772000000019</v>
      </c>
      <c r="E7" s="86">
        <f>VLOOKUP($A:$A,'[1]PMR 18-20'!$B$2:$N$77,13,FALSE)</f>
        <v>48040.049200000023</v>
      </c>
      <c r="G7" s="170"/>
      <c r="H7" s="170"/>
    </row>
    <row r="8" spans="1:8" ht="21" customHeight="1">
      <c r="A8" s="85" t="s">
        <v>18</v>
      </c>
      <c r="B8" s="67"/>
      <c r="C8" s="86">
        <f>VLOOKUP($A:$A,'[1]PMR 18-20'!$B$2:$N$77,11,FALSE)</f>
        <v>10703.660000000002</v>
      </c>
      <c r="D8" s="86">
        <f>VLOOKUP($A:$A,'[1]PMR 18-20'!$B$2:$N$77,12,FALSE)</f>
        <v>11774.026000000003</v>
      </c>
      <c r="E8" s="86">
        <f>VLOOKUP($A:$A,'[1]PMR 18-20'!$B$2:$N$77,13,FALSE)</f>
        <v>12951.428600000005</v>
      </c>
      <c r="G8" s="170"/>
      <c r="H8" s="170"/>
    </row>
    <row r="9" spans="1:8" ht="21" customHeight="1">
      <c r="A9" s="85" t="s">
        <v>19</v>
      </c>
      <c r="B9" s="67"/>
      <c r="C9" s="86">
        <f>VLOOKUP($A:$A,'[1]PMR 18-20'!$B$2:$N$77,11,FALSE)</f>
        <v>23262.250000000004</v>
      </c>
      <c r="D9" s="86">
        <f>VLOOKUP($A:$A,'[1]PMR 18-20'!$B$2:$N$77,12,FALSE)</f>
        <v>25588.475000000006</v>
      </c>
      <c r="E9" s="86">
        <f>VLOOKUP($A:$A,'[1]PMR 18-20'!$B$2:$N$77,13,FALSE)</f>
        <v>28147.322500000009</v>
      </c>
      <c r="G9" s="170"/>
      <c r="H9" s="170"/>
    </row>
    <row r="10" spans="1:8" ht="21" customHeight="1">
      <c r="A10" s="85" t="s">
        <v>20</v>
      </c>
      <c r="B10" s="67"/>
      <c r="C10" s="86">
        <f>VLOOKUP($A:$A,'[1]PMR 18-20'!$B$2:$N$77,11,FALSE)</f>
        <v>12273.030000000002</v>
      </c>
      <c r="D10" s="86">
        <f>VLOOKUP($A:$A,'[1]PMR 18-20'!$B$2:$N$77,12,FALSE)</f>
        <v>13500.333000000004</v>
      </c>
      <c r="E10" s="86">
        <f>VLOOKUP($A:$A,'[1]PMR 18-20'!$B$2:$N$77,13,FALSE)</f>
        <v>14850.366300000005</v>
      </c>
      <c r="G10" s="170"/>
      <c r="H10" s="170"/>
    </row>
    <row r="11" spans="1:8" ht="21" customHeight="1">
      <c r="A11" s="85" t="s">
        <v>21</v>
      </c>
      <c r="B11" s="67"/>
      <c r="C11" s="86">
        <f>VLOOKUP($A:$A,'[1]PMR 18-20'!$B$2:$N$77,11,FALSE)</f>
        <v>62178.270000000011</v>
      </c>
      <c r="D11" s="86">
        <f>VLOOKUP($A:$A,'[1]PMR 18-20'!$B$2:$N$77,12,FALSE)</f>
        <v>68396.097000000023</v>
      </c>
      <c r="E11" s="86">
        <f>VLOOKUP($A:$A,'[1]PMR 18-20'!$B$2:$N$77,13,FALSE)</f>
        <v>75235.706700000039</v>
      </c>
      <c r="G11" s="170"/>
      <c r="H11" s="170"/>
    </row>
    <row r="12" spans="1:8" ht="21" customHeight="1">
      <c r="A12" s="85" t="s">
        <v>22</v>
      </c>
      <c r="B12" s="67"/>
      <c r="C12" s="86">
        <f>VLOOKUP($A:$A,'[1]PMR 18-20'!$B$2:$N$77,11,FALSE)</f>
        <v>27220.160000000003</v>
      </c>
      <c r="D12" s="86">
        <f>VLOOKUP($A:$A,'[1]PMR 18-20'!$B$2:$N$77,12,FALSE)</f>
        <v>29942.176000000007</v>
      </c>
      <c r="E12" s="86">
        <f>VLOOKUP($A:$A,'[1]PMR 18-20'!$B$2:$N$77,13,FALSE)</f>
        <v>32936.39360000001</v>
      </c>
      <c r="G12" s="170"/>
      <c r="H12" s="170"/>
    </row>
    <row r="13" spans="1:8" ht="21" customHeight="1">
      <c r="A13" s="85" t="s">
        <v>23</v>
      </c>
      <c r="B13" s="67"/>
      <c r="C13" s="86">
        <f>VLOOKUP($A:$A,'[1]PMR 18-20'!$B$2:$N$77,11,FALSE)</f>
        <v>23506.670000000002</v>
      </c>
      <c r="D13" s="86">
        <f>VLOOKUP($A:$A,'[1]PMR 18-20'!$B$2:$N$77,12,FALSE)</f>
        <v>25857.337000000003</v>
      </c>
      <c r="E13" s="86">
        <f>VLOOKUP($A:$A,'[1]PMR 18-20'!$B$2:$N$77,13,FALSE)</f>
        <v>28443.070700000007</v>
      </c>
      <c r="G13" s="170"/>
      <c r="H13" s="170"/>
    </row>
    <row r="14" spans="1:8" ht="21" customHeight="1">
      <c r="A14" s="85" t="s">
        <v>24</v>
      </c>
      <c r="B14" s="67"/>
      <c r="C14" s="86">
        <f>VLOOKUP($A:$A,'[1]PMR 18-20'!$B$2:$N$77,11,FALSE)</f>
        <v>9811.8900000000031</v>
      </c>
      <c r="D14" s="86">
        <f>VLOOKUP($A:$A,'[1]PMR 18-20'!$B$2:$N$77,12,FALSE)</f>
        <v>10793.079000000003</v>
      </c>
      <c r="E14" s="86">
        <f>VLOOKUP($A:$A,'[1]PMR 18-20'!$B$2:$N$77,13,FALSE)</f>
        <v>11872.386900000005</v>
      </c>
      <c r="G14" s="170"/>
      <c r="H14" s="170"/>
    </row>
    <row r="15" spans="1:8" ht="21" customHeight="1">
      <c r="A15" s="85" t="s">
        <v>25</v>
      </c>
      <c r="B15" s="67"/>
      <c r="C15" s="86">
        <f>VLOOKUP($A:$A,'[1]PMR 18-20'!$B$2:$N$77,11,FALSE)</f>
        <v>28724.190000000002</v>
      </c>
      <c r="D15" s="86">
        <f>VLOOKUP($A:$A,'[1]PMR 18-20'!$B$2:$N$77,12,FALSE)</f>
        <v>31596.609000000004</v>
      </c>
      <c r="E15" s="86">
        <f>VLOOKUP($A:$A,'[1]PMR 18-20'!$B$2:$N$77,13,FALSE)</f>
        <v>34756.269900000007</v>
      </c>
      <c r="G15" s="170"/>
      <c r="H15" s="170"/>
    </row>
    <row r="16" spans="1:8" ht="21" customHeight="1">
      <c r="A16" s="85" t="s">
        <v>26</v>
      </c>
      <c r="B16" s="67"/>
      <c r="C16" s="86">
        <f>VLOOKUP($A:$A,'[1]PMR 18-20'!$B$2:$N$77,11,FALSE)</f>
        <v>12398</v>
      </c>
      <c r="D16" s="86">
        <f>VLOOKUP($A:$A,'[1]PMR 18-20'!$B$2:$N$77,12,FALSE)</f>
        <v>13638</v>
      </c>
      <c r="E16" s="86">
        <f>VLOOKUP($A:$A,'[1]PMR 18-20'!$B$2:$N$77,13,FALSE)</f>
        <v>15001</v>
      </c>
      <c r="G16" s="170"/>
      <c r="H16" s="170"/>
    </row>
    <row r="17" spans="1:8" ht="21" customHeight="1">
      <c r="A17" s="85" t="s">
        <v>27</v>
      </c>
      <c r="B17" s="67"/>
      <c r="C17" s="86">
        <f>VLOOKUP($A:$A,'[1]PMR 18-20'!$B$2:$N$77,11,FALSE)</f>
        <v>16422</v>
      </c>
      <c r="D17" s="86">
        <f>VLOOKUP($A:$A,'[1]PMR 18-20'!$B$2:$N$77,12,FALSE)</f>
        <v>18065</v>
      </c>
      <c r="E17" s="86">
        <f>VLOOKUP($A:$A,'[1]PMR 18-20'!$B$2:$N$77,13,FALSE)</f>
        <v>19871</v>
      </c>
      <c r="G17" s="170"/>
      <c r="H17" s="170"/>
    </row>
    <row r="18" spans="1:8" ht="21" customHeight="1">
      <c r="A18" s="85" t="s">
        <v>28</v>
      </c>
      <c r="B18" s="67"/>
      <c r="C18" s="86">
        <f>VLOOKUP($A:$A,'[1]PMR 18-20'!$B$2:$N$77,11,FALSE)</f>
        <v>82892</v>
      </c>
      <c r="D18" s="86">
        <f>VLOOKUP($A:$A,'[1]PMR 18-20'!$B$2:$N$77,12,FALSE)</f>
        <v>91182</v>
      </c>
      <c r="E18" s="86">
        <f>VLOOKUP($A:$A,'[1]PMR 18-20'!$B$2:$N$77,13,FALSE)</f>
        <v>100299</v>
      </c>
      <c r="G18" s="170"/>
      <c r="H18" s="170"/>
    </row>
    <row r="19" spans="1:8" ht="21" customHeight="1">
      <c r="A19" s="85" t="s">
        <v>29</v>
      </c>
      <c r="B19" s="67"/>
      <c r="C19" s="86">
        <f>VLOOKUP($A:$A,'[1]PMR 18-20'!$B$2:$N$77,11,FALSE)</f>
        <v>55849</v>
      </c>
      <c r="D19" s="86">
        <f>VLOOKUP($A:$A,'[1]PMR 18-20'!$B$2:$N$77,12,FALSE)</f>
        <v>61434</v>
      </c>
      <c r="E19" s="86">
        <f>VLOOKUP($A:$A,'[1]PMR 18-20'!$B$2:$N$77,13,FALSE)</f>
        <v>67579</v>
      </c>
      <c r="G19" s="170"/>
      <c r="H19" s="170"/>
    </row>
    <row r="20" spans="1:8" ht="21" customHeight="1">
      <c r="A20" s="85" t="s">
        <v>30</v>
      </c>
      <c r="B20" s="67"/>
      <c r="C20" s="86">
        <f>VLOOKUP($A:$A,'[1]PMR 18-20'!$B$2:$N$77,11,FALSE)</f>
        <v>42879</v>
      </c>
      <c r="D20" s="86">
        <f>VLOOKUP($A:$A,'[1]PMR 18-20'!$B$2:$N$77,12,FALSE)</f>
        <v>47167</v>
      </c>
      <c r="E20" s="86">
        <f>VLOOKUP($A:$A,'[1]PMR 18-20'!$B$2:$N$77,13,FALSE)</f>
        <v>51884</v>
      </c>
      <c r="G20" s="170"/>
      <c r="H20" s="170"/>
    </row>
    <row r="21" spans="1:8" ht="21" customHeight="1">
      <c r="A21" s="85" t="s">
        <v>31</v>
      </c>
      <c r="B21" s="67"/>
      <c r="C21" s="86">
        <f>VLOOKUP($A:$A,'[1]PMR 18-20'!$B$2:$N$77,11,FALSE)</f>
        <v>17642</v>
      </c>
      <c r="D21" s="86">
        <f>VLOOKUP($A:$A,'[1]PMR 18-20'!$B$2:$N$77,12,FALSE)</f>
        <v>19407</v>
      </c>
      <c r="E21" s="86">
        <f>VLOOKUP($A:$A,'[1]PMR 18-20'!$B$2:$N$77,13,FALSE)</f>
        <v>21347</v>
      </c>
      <c r="G21" s="170"/>
      <c r="H21" s="170"/>
    </row>
    <row r="22" spans="1:8" ht="21" customHeight="1">
      <c r="A22" s="85" t="s">
        <v>32</v>
      </c>
      <c r="B22" s="67"/>
      <c r="C22" s="86">
        <f>VLOOKUP($A:$A,'[1]PMR 18-20'!$B$2:$N$77,11,FALSE)</f>
        <v>21200.410000000003</v>
      </c>
      <c r="D22" s="86">
        <f>VLOOKUP($A:$A,'[1]PMR 18-20'!$B$2:$N$77,12,FALSE)</f>
        <v>23320.451000000005</v>
      </c>
      <c r="E22" s="86">
        <f>VLOOKUP($A:$A,'[1]PMR 18-20'!$B$2:$N$77,13,FALSE)</f>
        <v>25652.496100000008</v>
      </c>
      <c r="G22" s="170"/>
      <c r="H22" s="170"/>
    </row>
    <row r="23" spans="1:8" ht="21" customHeight="1">
      <c r="A23" s="85" t="s">
        <v>33</v>
      </c>
      <c r="B23" s="67"/>
      <c r="C23" s="86">
        <f>VLOOKUP($A:$A,'[1]PMR 18-20'!$B$2:$N$77,11,FALSE)</f>
        <v>17122.710000000003</v>
      </c>
      <c r="D23" s="86">
        <f>VLOOKUP($A:$A,'[1]PMR 18-20'!$B$2:$N$77,12,FALSE)</f>
        <v>18834.981000000003</v>
      </c>
      <c r="E23" s="86">
        <f>VLOOKUP($A:$A,'[1]PMR 18-20'!$B$2:$N$77,13,FALSE)</f>
        <v>20718.479100000004</v>
      </c>
      <c r="G23" s="170"/>
      <c r="H23" s="170"/>
    </row>
    <row r="24" spans="1:8" ht="21" customHeight="1">
      <c r="A24" s="85" t="s">
        <v>34</v>
      </c>
      <c r="B24" s="67"/>
      <c r="C24" s="86">
        <f>VLOOKUP($A:$A,'[1]PMR 18-20'!$B$2:$N$77,11,FALSE)</f>
        <v>29931.770000000004</v>
      </c>
      <c r="D24" s="86">
        <f>VLOOKUP($A:$A,'[1]PMR 18-20'!$B$2:$N$77,12,FALSE)</f>
        <v>32924.947000000007</v>
      </c>
      <c r="E24" s="86">
        <f>VLOOKUP($A:$A,'[1]PMR 18-20'!$B$2:$N$77,13,FALSE)</f>
        <v>36217.44170000001</v>
      </c>
      <c r="G24" s="170"/>
      <c r="H24" s="170"/>
    </row>
    <row r="25" spans="1:8" ht="21" customHeight="1">
      <c r="A25" s="85" t="s">
        <v>46</v>
      </c>
      <c r="B25" s="67"/>
      <c r="C25" s="86">
        <f>VLOOKUP($A:$A,'[1]PMR 18-20'!$B$2:$N$77,11,FALSE)</f>
        <v>81589.350000000006</v>
      </c>
      <c r="D25" s="86">
        <f>VLOOKUP($A:$A,'[1]PMR 18-20'!$B$2:$N$77,12,FALSE)</f>
        <v>89747.885000000009</v>
      </c>
      <c r="E25" s="86">
        <f>VLOOKUP($A:$A,'[1]PMR 18-20'!$B$2:$N$77,13,FALSE)</f>
        <v>98722.873500000002</v>
      </c>
      <c r="G25" s="170"/>
      <c r="H25" s="170"/>
    </row>
    <row r="26" spans="1:8" ht="21" customHeight="1">
      <c r="A26" s="85" t="s">
        <v>35</v>
      </c>
      <c r="B26" s="67"/>
      <c r="C26" s="86">
        <f>VLOOKUP($A:$A,'[1]PMR 18-20'!$B$2:$N$77,11,FALSE)</f>
        <v>37712.07</v>
      </c>
      <c r="D26" s="86">
        <f>VLOOKUP($A:$A,'[1]PMR 18-20'!$B$2:$N$77,12,FALSE)</f>
        <v>41483.277000000016</v>
      </c>
      <c r="E26" s="86">
        <f>VLOOKUP($A:$A,'[1]PMR 18-20'!$B$2:$N$77,13,FALSE)</f>
        <v>45631.604700000004</v>
      </c>
      <c r="G26" s="170"/>
      <c r="H26" s="170"/>
    </row>
    <row r="27" spans="1:8" ht="21" customHeight="1">
      <c r="A27" s="85" t="s">
        <v>36</v>
      </c>
      <c r="B27" s="67"/>
      <c r="C27" s="86">
        <f>VLOOKUP($A:$A,'[1]PMR 18-20'!$B$2:$N$77,11,FALSE)</f>
        <v>16472.940000000002</v>
      </c>
      <c r="D27" s="86">
        <f>VLOOKUP($A:$A,'[1]PMR 18-20'!$B$2:$N$77,12,FALSE)</f>
        <v>18120.234000000004</v>
      </c>
      <c r="E27" s="86">
        <f>VLOOKUP($A:$A,'[1]PMR 18-20'!$B$2:$N$77,13,FALSE)</f>
        <v>19932.257400000006</v>
      </c>
      <c r="G27" s="170"/>
      <c r="H27" s="170"/>
    </row>
    <row r="28" spans="1:8" ht="21" customHeight="1">
      <c r="A28" s="85" t="s">
        <v>37</v>
      </c>
      <c r="B28" s="67"/>
      <c r="C28" s="86">
        <f>VLOOKUP($A:$A,'[1]PMR 18-20'!$B$2:$N$77,11,FALSE)</f>
        <v>25289.000000000007</v>
      </c>
      <c r="D28" s="86">
        <f>VLOOKUP($A:$A,'[1]PMR 18-20'!$B$2:$N$77,12,FALSE)</f>
        <v>27817.900000000005</v>
      </c>
      <c r="E28" s="86">
        <f>VLOOKUP($A:$A,'[1]PMR 18-20'!$B$2:$N$77,13,FALSE)</f>
        <v>30599.69000000001</v>
      </c>
      <c r="G28" s="170"/>
      <c r="H28" s="170"/>
    </row>
    <row r="29" spans="1:8" ht="21" customHeight="1">
      <c r="A29" s="85" t="s">
        <v>38</v>
      </c>
      <c r="B29" s="67"/>
      <c r="C29" s="86">
        <f>VLOOKUP($A:$A,'[1]PMR 18-20'!$B$2:$N$77,11,FALSE)</f>
        <v>23803.120000000003</v>
      </c>
      <c r="D29" s="86">
        <f>VLOOKUP($A:$A,'[1]PMR 18-20'!$B$2:$N$77,12,FALSE)</f>
        <v>26183.432000000004</v>
      </c>
      <c r="E29" s="86">
        <f>VLOOKUP($A:$A,'[1]PMR 18-20'!$B$2:$N$77,13,FALSE)</f>
        <v>28801.775200000011</v>
      </c>
      <c r="G29" s="170"/>
      <c r="H29" s="170"/>
    </row>
    <row r="30" spans="1:8" ht="21" customHeight="1">
      <c r="A30" s="85" t="s">
        <v>39</v>
      </c>
      <c r="B30" s="67"/>
      <c r="C30" s="86">
        <f>VLOOKUP($A:$A,'[1]PMR 18-20'!$B$2:$N$77,11,FALSE)</f>
        <v>20352.2</v>
      </c>
      <c r="D30" s="86">
        <f>VLOOKUP($A:$A,'[1]PMR 18-20'!$B$2:$N$77,12,FALSE)</f>
        <v>22387.420000000002</v>
      </c>
      <c r="E30" s="86">
        <f>VLOOKUP($A:$A,'[1]PMR 18-20'!$B$2:$N$77,13,FALSE)</f>
        <v>24626.162000000004</v>
      </c>
      <c r="G30" s="170"/>
      <c r="H30" s="170"/>
    </row>
    <row r="31" spans="1:8" ht="21" customHeight="1">
      <c r="A31" s="85" t="s">
        <v>40</v>
      </c>
      <c r="B31" s="67"/>
      <c r="C31" s="86">
        <f>VLOOKUP($A:$A,'[1]PMR 18-20'!$B$2:$N$77,11,FALSE)</f>
        <v>15123.79</v>
      </c>
      <c r="D31" s="86">
        <f>VLOOKUP($A:$A,'[1]PMR 18-20'!$B$2:$N$77,12,FALSE)</f>
        <v>16636.169000000002</v>
      </c>
      <c r="E31" s="86">
        <f>VLOOKUP($A:$A,'[1]PMR 18-20'!$B$2:$N$77,13,FALSE)</f>
        <v>18299.785900000006</v>
      </c>
      <c r="G31" s="170"/>
      <c r="H31" s="170"/>
    </row>
    <row r="32" spans="1:8" ht="21" customHeight="1">
      <c r="A32" s="85" t="s">
        <v>41</v>
      </c>
      <c r="B32" s="67"/>
      <c r="C32" s="86">
        <f>VLOOKUP($A:$A,'[1]PMR 18-20'!$B$2:$N$77,11,FALSE)</f>
        <v>19860.940000000002</v>
      </c>
      <c r="D32" s="86">
        <f>VLOOKUP($A:$A,'[1]PMR 18-20'!$B$2:$N$77,12,FALSE)</f>
        <v>21847.034000000007</v>
      </c>
      <c r="E32" s="86">
        <f>VLOOKUP($A:$A,'[1]PMR 18-20'!$B$2:$N$77,13,FALSE)</f>
        <v>24031.737400000009</v>
      </c>
      <c r="G32" s="170"/>
      <c r="H32" s="170"/>
    </row>
    <row r="33" spans="1:8" ht="21" customHeight="1">
      <c r="A33" s="85" t="s">
        <v>42</v>
      </c>
      <c r="B33" s="67"/>
      <c r="C33" s="86">
        <f>VLOOKUP($A:$A,'[1]PMR 18-20'!$B$2:$N$77,11,FALSE)</f>
        <v>53982.94000000001</v>
      </c>
      <c r="D33" s="86">
        <f>VLOOKUP($A:$A,'[1]PMR 18-20'!$B$2:$N$77,12,FALSE)</f>
        <v>59381.234000000019</v>
      </c>
      <c r="E33" s="86">
        <f>VLOOKUP($A:$A,'[1]PMR 18-20'!$B$2:$N$77,13,FALSE)</f>
        <v>65319.357400000015</v>
      </c>
      <c r="G33" s="170"/>
      <c r="H33" s="170"/>
    </row>
    <row r="34" spans="1:8" ht="21" customHeight="1">
      <c r="A34" s="85" t="s">
        <v>43</v>
      </c>
      <c r="B34" s="67"/>
      <c r="C34" s="86">
        <f>VLOOKUP($A:$A,'[1]PMR 18-20'!$B$2:$N$77,11,FALSE)</f>
        <v>39553.69000000001</v>
      </c>
      <c r="D34" s="86">
        <f>VLOOKUP($A:$A,'[1]PMR 18-20'!$B$2:$N$77,12,FALSE)</f>
        <v>43509.059000000008</v>
      </c>
      <c r="E34" s="86">
        <f>VLOOKUP($A:$A,'[1]PMR 18-20'!$B$2:$N$77,13,FALSE)</f>
        <v>47859.964900000014</v>
      </c>
      <c r="G34" s="170"/>
      <c r="H34" s="170"/>
    </row>
    <row r="35" spans="1:8" ht="21" customHeight="1">
      <c r="A35" s="85" t="s">
        <v>44</v>
      </c>
      <c r="B35" s="67"/>
      <c r="C35" s="86">
        <f>VLOOKUP($A:$A,'[1]PMR 18-20'!$B$2:$N$77,11,FALSE)</f>
        <v>38574.800000000003</v>
      </c>
      <c r="D35" s="86">
        <f>VLOOKUP($A:$A,'[1]PMR 18-20'!$B$2:$N$77,12,FALSE)</f>
        <v>42432.280000000013</v>
      </c>
      <c r="E35" s="86">
        <f>VLOOKUP($A:$A,'[1]PMR 18-20'!$B$2:$N$77,13,FALSE)</f>
        <v>46675.508000000016</v>
      </c>
      <c r="G35" s="170"/>
      <c r="H35" s="170"/>
    </row>
    <row r="36" spans="1:8" ht="21" customHeight="1">
      <c r="A36" s="85" t="s">
        <v>45</v>
      </c>
      <c r="B36" s="67"/>
      <c r="C36" s="86">
        <f>VLOOKUP($A:$A,'[1]PMR 18-20'!$B$2:$N$77,11,FALSE)</f>
        <v>34354.320000000007</v>
      </c>
      <c r="D36" s="86">
        <f>VLOOKUP($A:$A,'[1]PMR 18-20'!$B$2:$N$77,12,FALSE)</f>
        <v>37789.752</v>
      </c>
      <c r="E36" s="86">
        <f>VLOOKUP($A:$A,'[1]PMR 18-20'!$B$2:$N$77,13,FALSE)</f>
        <v>41568.727200000008</v>
      </c>
      <c r="G36" s="170"/>
      <c r="H36" s="170"/>
    </row>
    <row r="37" spans="1:8" ht="21" customHeight="1">
      <c r="A37" s="85" t="s">
        <v>47</v>
      </c>
      <c r="B37" s="67"/>
      <c r="C37" s="86">
        <f>VLOOKUP($A:$A,'[1]PMR 18-20'!$B$2:$N$77,11,FALSE)</f>
        <v>22960.960000000006</v>
      </c>
      <c r="D37" s="86">
        <f>VLOOKUP($A:$A,'[1]PMR 18-20'!$B$2:$N$77,12,FALSE)</f>
        <v>25257.056000000008</v>
      </c>
      <c r="E37" s="86">
        <f>VLOOKUP($A:$A,'[1]PMR 18-20'!$B$2:$N$77,13,FALSE)</f>
        <v>27782.761600000016</v>
      </c>
      <c r="G37" s="170"/>
      <c r="H37" s="170"/>
    </row>
    <row r="38" spans="1:8" ht="21" customHeight="1">
      <c r="A38" s="85" t="s">
        <v>48</v>
      </c>
      <c r="B38" s="67"/>
      <c r="C38" s="86">
        <f>VLOOKUP($A:$A,'[1]PMR 18-20'!$B$2:$N$77,11,FALSE)</f>
        <v>17718.030000000002</v>
      </c>
      <c r="D38" s="86">
        <f>VLOOKUP($A:$A,'[1]PMR 18-20'!$B$2:$N$77,12,FALSE)</f>
        <v>19489.833000000006</v>
      </c>
      <c r="E38" s="86">
        <f>VLOOKUP($A:$A,'[1]PMR 18-20'!$B$2:$N$77,13,FALSE)</f>
        <v>21438.816300000002</v>
      </c>
      <c r="G38" s="170"/>
      <c r="H38" s="170"/>
    </row>
    <row r="39" spans="1:8" ht="21" customHeight="1">
      <c r="A39" s="85" t="s">
        <v>49</v>
      </c>
      <c r="B39" s="67"/>
      <c r="C39" s="86">
        <f>VLOOKUP($A:$A,'[1]PMR 18-20'!$B$2:$N$77,11,FALSE)</f>
        <v>8833.0000000000018</v>
      </c>
      <c r="D39" s="86">
        <f>VLOOKUP($A:$A,'[1]PMR 18-20'!$B$2:$N$77,12,FALSE)</f>
        <v>9716.3000000000011</v>
      </c>
      <c r="E39" s="86">
        <f>VLOOKUP($A:$A,'[1]PMR 18-20'!$B$2:$N$77,13,FALSE)</f>
        <v>10687.930000000002</v>
      </c>
      <c r="G39" s="170"/>
      <c r="H39" s="170"/>
    </row>
    <row r="40" spans="1:8" ht="21" customHeight="1">
      <c r="A40" s="85" t="s">
        <v>50</v>
      </c>
      <c r="B40" s="67"/>
      <c r="C40" s="86">
        <f>VLOOKUP($A:$A,'[1]PMR 18-20'!$B$2:$N$77,11,FALSE)</f>
        <v>4664.5500000000011</v>
      </c>
      <c r="D40" s="86">
        <f>VLOOKUP($A:$A,'[1]PMR 18-20'!$B$2:$N$77,12,FALSE)</f>
        <v>5131.0050000000028</v>
      </c>
      <c r="E40" s="86">
        <f>VLOOKUP($A:$A,'[1]PMR 18-20'!$B$2:$N$77,13,FALSE)</f>
        <v>5644.1055000000015</v>
      </c>
      <c r="G40" s="170"/>
      <c r="H40" s="170"/>
    </row>
    <row r="41" spans="1:8" ht="21" customHeight="1">
      <c r="A41" s="85" t="s">
        <v>51</v>
      </c>
      <c r="B41" s="67"/>
      <c r="C41" s="86">
        <f>VLOOKUP($A:$A,'[1]PMR 18-20'!$B$2:$N$77,11,FALSE)</f>
        <v>15007.630000000003</v>
      </c>
      <c r="D41" s="86">
        <f>VLOOKUP($A:$A,'[1]PMR 18-20'!$B$2:$N$77,12,FALSE)</f>
        <v>16508.393000000004</v>
      </c>
      <c r="E41" s="86">
        <f>VLOOKUP($A:$A,'[1]PMR 18-20'!$B$2:$N$77,13,FALSE)</f>
        <v>18159.232300000007</v>
      </c>
      <c r="G41" s="170"/>
      <c r="H41" s="170"/>
    </row>
    <row r="42" spans="1:8" ht="21" customHeight="1">
      <c r="A42" s="85" t="s">
        <v>52</v>
      </c>
      <c r="B42" s="67"/>
      <c r="C42" s="86">
        <f>VLOOKUP($A:$A,'[1]PMR 18-20'!$B$2:$N$77,11,FALSE)</f>
        <v>11784.190000000004</v>
      </c>
      <c r="D42" s="86">
        <f>VLOOKUP($A:$A,'[1]PMR 18-20'!$B$2:$N$77,12,FALSE)</f>
        <v>12962.609000000004</v>
      </c>
      <c r="E42" s="86">
        <f>VLOOKUP($A:$A,'[1]PMR 18-20'!$B$2:$N$77,13,FALSE)</f>
        <v>14258.869900000007</v>
      </c>
      <c r="G42" s="170"/>
      <c r="H42" s="170"/>
    </row>
    <row r="43" spans="1:8" ht="21" customHeight="1">
      <c r="A43" s="85" t="s">
        <v>53</v>
      </c>
      <c r="B43" s="67"/>
      <c r="C43" s="86">
        <f>VLOOKUP($A:$A,'[1]PMR 18-20'!$B$2:$N$77,11,FALSE)</f>
        <v>26183.325000000037</v>
      </c>
      <c r="D43" s="86">
        <f>VLOOKUP($A:$A,'[1]PMR 18-20'!$B$2:$N$77,12,FALSE)</f>
        <v>28801.657500000063</v>
      </c>
      <c r="E43" s="86">
        <f>VLOOKUP($A:$A,'[1]PMR 18-20'!$B$2:$N$77,13,FALSE)</f>
        <v>31681.823250000052</v>
      </c>
      <c r="G43" s="170"/>
      <c r="H43" s="170"/>
    </row>
    <row r="44" spans="1:8" ht="21" customHeight="1">
      <c r="A44" s="85" t="s">
        <v>54</v>
      </c>
      <c r="B44" s="67"/>
      <c r="C44" s="86">
        <f>VLOOKUP($A:$A,'[1]PMR 18-20'!$B$2:$N$77,11,FALSE)</f>
        <v>5015.4500000000016</v>
      </c>
      <c r="D44" s="86">
        <f>VLOOKUP($A:$A,'[1]PMR 18-20'!$B$2:$N$77,12,FALSE)</f>
        <v>5516.9950000000008</v>
      </c>
      <c r="E44" s="86">
        <f>VLOOKUP($A:$A,'[1]PMR 18-20'!$B$2:$N$77,13,FALSE)</f>
        <v>6068.6945000000023</v>
      </c>
      <c r="G44" s="170"/>
      <c r="H44" s="170"/>
    </row>
    <row r="45" spans="1:8" ht="21" customHeight="1">
      <c r="A45" s="85" t="s">
        <v>55</v>
      </c>
      <c r="B45" s="67"/>
      <c r="C45" s="86">
        <f>VLOOKUP($A:$A,'[1]PMR 18-20'!$B$2:$N$77,11,FALSE)</f>
        <v>16048.230000000003</v>
      </c>
      <c r="D45" s="86">
        <f>VLOOKUP($A:$A,'[1]PMR 18-20'!$B$2:$N$77,12,FALSE)</f>
        <v>17653.053000000007</v>
      </c>
      <c r="E45" s="86">
        <f>VLOOKUP($A:$A,'[1]PMR 18-20'!$B$2:$N$77,13,FALSE)</f>
        <v>19418.358300000004</v>
      </c>
      <c r="G45" s="170"/>
      <c r="H45" s="170"/>
    </row>
    <row r="46" spans="1:8" ht="21" customHeight="1">
      <c r="A46" s="85" t="s">
        <v>56</v>
      </c>
      <c r="B46" s="67"/>
      <c r="C46" s="86">
        <f>VLOOKUP($A:$A,'[1]PMR 18-20'!$B$2:$N$77,11,FALSE)</f>
        <v>10103.500000000002</v>
      </c>
      <c r="D46" s="86">
        <f>VLOOKUP($A:$A,'[1]PMR 18-20'!$B$2:$N$77,12,FALSE)</f>
        <v>11113.850000000002</v>
      </c>
      <c r="E46" s="86">
        <f>VLOOKUP($A:$A,'[1]PMR 18-20'!$B$2:$N$77,13,FALSE)</f>
        <v>12225.235000000004</v>
      </c>
      <c r="G46" s="170"/>
      <c r="H46" s="170"/>
    </row>
    <row r="47" spans="1:8" ht="21" customHeight="1">
      <c r="A47" s="85" t="s">
        <v>57</v>
      </c>
      <c r="B47" s="67"/>
      <c r="C47" s="86">
        <f>VLOOKUP($A:$A,'[1]PMR 18-20'!$B$2:$N$77,11,FALSE)</f>
        <v>9169.3800000000028</v>
      </c>
      <c r="D47" s="86">
        <f>VLOOKUP($A:$A,'[1]PMR 18-20'!$B$2:$N$77,12,FALSE)</f>
        <v>10086.318000000003</v>
      </c>
      <c r="E47" s="86">
        <f>VLOOKUP($A:$A,'[1]PMR 18-20'!$B$2:$N$77,13,FALSE)</f>
        <v>11094.949800000004</v>
      </c>
      <c r="G47" s="170"/>
      <c r="H47" s="170"/>
    </row>
    <row r="48" spans="1:8" ht="21" customHeight="1">
      <c r="A48" s="85" t="s">
        <v>58</v>
      </c>
      <c r="B48" s="67"/>
      <c r="C48" s="86">
        <f>VLOOKUP($A:$A,'[1]PMR 18-20'!$B$2:$N$77,11,FALSE)</f>
        <v>7458.4400000000023</v>
      </c>
      <c r="D48" s="86">
        <f>VLOOKUP($A:$A,'[1]PMR 18-20'!$B$2:$N$77,12,FALSE)</f>
        <v>8204.2840000000033</v>
      </c>
      <c r="E48" s="86">
        <f>VLOOKUP($A:$A,'[1]PMR 18-20'!$B$2:$N$77,13,FALSE)</f>
        <v>9024.7124000000022</v>
      </c>
      <c r="G48" s="170"/>
      <c r="H48" s="170"/>
    </row>
    <row r="49" spans="1:8" ht="21" customHeight="1">
      <c r="A49" s="85" t="s">
        <v>59</v>
      </c>
      <c r="B49" s="67"/>
      <c r="C49" s="86">
        <f>VLOOKUP($A:$A,'[1]PMR 18-20'!$B$2:$N$77,11,FALSE)</f>
        <v>1271.7100000000005</v>
      </c>
      <c r="D49" s="86">
        <f>VLOOKUP($A:$A,'[1]PMR 18-20'!$B$2:$N$77,12,FALSE)</f>
        <v>1398.8810000000001</v>
      </c>
      <c r="E49" s="86">
        <f>VLOOKUP($A:$A,'[1]PMR 18-20'!$B$2:$N$77,13,FALSE)</f>
        <v>1538.7691000000004</v>
      </c>
      <c r="G49" s="170"/>
      <c r="H49" s="170"/>
    </row>
    <row r="50" spans="1:8" ht="20.100000000000001" customHeight="1">
      <c r="A50" s="85" t="s">
        <v>60</v>
      </c>
      <c r="B50" s="67"/>
      <c r="C50" s="86">
        <f>VLOOKUP($A:$A,'[1]PMR 18-20'!$B$2:$N$77,11,FALSE)</f>
        <v>750.20000000000016</v>
      </c>
      <c r="D50" s="86">
        <f>VLOOKUP($A:$A,'[1]PMR 18-20'!$B$2:$N$77,12,FALSE)</f>
        <v>825.22000000000025</v>
      </c>
      <c r="E50" s="86">
        <f>VLOOKUP($A:$A,'[1]PMR 18-20'!$B$2:$N$77,13,FALSE)</f>
        <v>907.7420000000003</v>
      </c>
      <c r="G50" s="170"/>
      <c r="H50" s="170"/>
    </row>
    <row r="51" spans="1:8" ht="20.100000000000001" customHeight="1">
      <c r="A51" s="85" t="s">
        <v>61</v>
      </c>
      <c r="B51" s="67"/>
      <c r="C51" s="86">
        <f>VLOOKUP($A:$A,'[1]PMR 18-20'!$B$2:$N$77,11,FALSE)</f>
        <v>975.26000000000022</v>
      </c>
      <c r="D51" s="86">
        <f>VLOOKUP($A:$A,'[1]PMR 18-20'!$B$2:$N$77,12,FALSE)</f>
        <v>1072.7860000000003</v>
      </c>
      <c r="E51" s="86">
        <f>VLOOKUP($A:$A,'[1]PMR 18-20'!$B$2:$N$77,13,FALSE)</f>
        <v>1180.0646000000004</v>
      </c>
      <c r="G51" s="170"/>
      <c r="H51" s="170"/>
    </row>
    <row r="52" spans="1:8" ht="20.100000000000001" customHeight="1">
      <c r="A52" s="85" t="s">
        <v>62</v>
      </c>
      <c r="B52" s="67"/>
      <c r="C52" s="86">
        <f>VLOOKUP($A:$A,'[1]PMR 18-20'!$B$2:$N$77,11,FALSE)</f>
        <v>648.56000000000017</v>
      </c>
      <c r="D52" s="86">
        <f>VLOOKUP($A:$A,'[1]PMR 18-20'!$B$2:$N$77,12,FALSE)</f>
        <v>713.41600000000017</v>
      </c>
      <c r="E52" s="86">
        <f>VLOOKUP($A:$A,'[1]PMR 18-20'!$B$2:$N$77,13,FALSE)</f>
        <v>784.75760000000037</v>
      </c>
      <c r="G52" s="170"/>
      <c r="H52" s="170"/>
    </row>
    <row r="53" spans="1:8" ht="20.100000000000001" customHeight="1">
      <c r="A53" s="85" t="s">
        <v>63</v>
      </c>
      <c r="B53" s="67"/>
      <c r="C53" s="86">
        <f>VLOOKUP($A:$A,'[1]PMR 18-20'!$B$2:$N$77,11,FALSE)</f>
        <v>853.05000000000018</v>
      </c>
      <c r="D53" s="86">
        <f>VLOOKUP($A:$A,'[1]PMR 18-20'!$B$2:$N$77,12,FALSE)</f>
        <v>938.35500000000013</v>
      </c>
      <c r="E53" s="86">
        <f>VLOOKUP($A:$A,'[1]PMR 18-20'!$B$2:$N$77,13,FALSE)</f>
        <v>1032.1905000000002</v>
      </c>
      <c r="G53" s="170"/>
      <c r="H53" s="170"/>
    </row>
    <row r="54" spans="1:8" ht="20.100000000000001" customHeight="1">
      <c r="A54" s="85" t="s">
        <v>64</v>
      </c>
      <c r="B54" s="67"/>
      <c r="C54" s="86">
        <f>VLOOKUP($A:$A,'[1]PMR 18-20'!$B$2:$N$77,11,FALSE)</f>
        <v>19.360000000000003</v>
      </c>
      <c r="D54" s="86">
        <f>VLOOKUP($A:$A,'[1]PMR 18-20'!$B$2:$N$77,12,FALSE)</f>
        <v>21.296000000000003</v>
      </c>
      <c r="E54" s="86">
        <f>VLOOKUP($A:$A,'[1]PMR 18-20'!$B$2:$N$77,13,FALSE)</f>
        <v>23.425600000000006</v>
      </c>
      <c r="G54" s="170"/>
      <c r="H54" s="170"/>
    </row>
    <row r="55" spans="1:8" ht="20.100000000000001" customHeight="1">
      <c r="A55" s="85" t="s">
        <v>65</v>
      </c>
      <c r="B55" s="67"/>
      <c r="C55" s="87" t="s">
        <v>110</v>
      </c>
      <c r="D55" s="87" t="s">
        <v>110</v>
      </c>
      <c r="E55" s="87" t="s">
        <v>110</v>
      </c>
      <c r="G55" s="170"/>
      <c r="H55" s="170"/>
    </row>
    <row r="56" spans="1:8" ht="20.100000000000001" customHeight="1">
      <c r="A56" s="85" t="s">
        <v>66</v>
      </c>
      <c r="B56" s="67"/>
      <c r="C56" s="86">
        <f>VLOOKUP($A:$A,'[1]PMR 18-20'!$B$2:$N$77,11,FALSE)</f>
        <v>1.2100000000000002</v>
      </c>
      <c r="D56" s="86">
        <f>VLOOKUP($A:$A,'[1]PMR 18-20'!$B$2:$N$77,12,FALSE)</f>
        <v>1.3310000000000004</v>
      </c>
      <c r="E56" s="86">
        <f>VLOOKUP($A:$A,'[1]PMR 18-20'!$B$2:$N$77,13,FALSE)</f>
        <v>1.4641000000000006</v>
      </c>
      <c r="G56" s="170"/>
      <c r="H56" s="170"/>
    </row>
    <row r="57" spans="1:8" ht="20.100000000000001" customHeight="1">
      <c r="A57" s="85" t="s">
        <v>67</v>
      </c>
      <c r="B57" s="67"/>
      <c r="C57" s="86">
        <f>VLOOKUP($A:$A,'[1]PMR 18-20'!$B$2:$N$77,11,FALSE)</f>
        <v>1626.2400000000002</v>
      </c>
      <c r="D57" s="86">
        <f>VLOOKUP($A:$A,'[1]PMR 18-20'!$B$2:$N$77,12,FALSE)</f>
        <v>1788.8640000000005</v>
      </c>
      <c r="E57" s="86">
        <f>VLOOKUP($A:$A,'[1]PMR 18-20'!$B$2:$N$77,13,FALSE)</f>
        <v>1967.7504000000006</v>
      </c>
      <c r="G57" s="170"/>
      <c r="H57" s="170"/>
    </row>
    <row r="58" spans="1:8" ht="20.100000000000001" customHeight="1">
      <c r="A58" s="85" t="s">
        <v>68</v>
      </c>
      <c r="B58" s="67"/>
      <c r="C58" s="86">
        <f>VLOOKUP($A:$A,'[1]PMR 18-20'!$B$2:$N$77,11,FALSE)</f>
        <v>1989.24</v>
      </c>
      <c r="D58" s="86">
        <f>VLOOKUP($A:$A,'[1]PMR 18-20'!$B$2:$N$77,12,FALSE)</f>
        <v>2188.1640000000007</v>
      </c>
      <c r="E58" s="86">
        <f>VLOOKUP($A:$A,'[1]PMR 18-20'!$B$2:$N$77,13,FALSE)</f>
        <v>2406.9804000000004</v>
      </c>
      <c r="G58" s="170"/>
      <c r="H58" s="170"/>
    </row>
    <row r="59" spans="1:8" ht="20.100000000000001" customHeight="1">
      <c r="A59" s="85" t="s">
        <v>69</v>
      </c>
      <c r="B59" s="67"/>
      <c r="C59" s="86">
        <f>VLOOKUP($A:$A,'[1]PMR 18-20'!$B$2:$N$77,11,FALSE)</f>
        <v>707.85000000000014</v>
      </c>
      <c r="D59" s="86">
        <f>VLOOKUP($A:$A,'[1]PMR 18-20'!$B$2:$N$77,12,FALSE)</f>
        <v>778.63500000000022</v>
      </c>
      <c r="E59" s="86">
        <f>VLOOKUP($A:$A,'[1]PMR 18-20'!$B$2:$N$77,13,FALSE)</f>
        <v>856.49850000000038</v>
      </c>
      <c r="G59" s="170"/>
      <c r="H59" s="170"/>
    </row>
    <row r="60" spans="1:8" ht="20.100000000000001" customHeight="1">
      <c r="A60" s="85" t="s">
        <v>70</v>
      </c>
      <c r="B60" s="67"/>
      <c r="C60" s="86">
        <f>VLOOKUP($A:$A,'[1]PMR 18-20'!$B$2:$N$77,11,FALSE)</f>
        <v>897.82000000000016</v>
      </c>
      <c r="D60" s="86">
        <f>VLOOKUP($A:$A,'[1]PMR 18-20'!$B$2:$N$77,12,FALSE)</f>
        <v>987.6020000000002</v>
      </c>
      <c r="E60" s="86">
        <f>VLOOKUP($A:$A,'[1]PMR 18-20'!$B$2:$N$77,13,FALSE)</f>
        <v>1086.3622000000003</v>
      </c>
      <c r="G60" s="171"/>
      <c r="H60" s="171"/>
    </row>
    <row r="61" spans="1:8" ht="20.100000000000001" customHeight="1">
      <c r="A61" s="88" t="s">
        <v>71</v>
      </c>
      <c r="B61" s="67"/>
      <c r="C61" s="89">
        <f>SUM(C6:C60)</f>
        <v>1115600.8750000002</v>
      </c>
      <c r="D61" s="89">
        <f t="shared" ref="D61:E61" si="0">SUM(D6:D60)</f>
        <v>1227162.8625000007</v>
      </c>
      <c r="E61" s="89">
        <f t="shared" si="0"/>
        <v>1349878.3487500006</v>
      </c>
      <c r="G61" s="89">
        <f>SUM(G6:G60)</f>
        <v>0</v>
      </c>
      <c r="H61" s="89">
        <f t="shared" ref="H61" si="1">SUM(H6:H60)</f>
        <v>28435940</v>
      </c>
    </row>
    <row r="63" spans="1:8" ht="12.75">
      <c r="F63"/>
    </row>
    <row r="64" spans="1:8" ht="12.75">
      <c r="F64"/>
    </row>
    <row r="65" spans="3:6" ht="12.75">
      <c r="C65" s="14"/>
      <c r="D65" s="14"/>
      <c r="E65" s="14"/>
      <c r="F65"/>
    </row>
    <row r="66" spans="3:6" ht="12.75">
      <c r="F66"/>
    </row>
    <row r="67" spans="3:6" ht="12.75">
      <c r="F67"/>
    </row>
    <row r="68" spans="3:6" ht="12.75">
      <c r="F68"/>
    </row>
    <row r="110" spans="1:1">
      <c r="A110" s="81" t="s">
        <v>111</v>
      </c>
    </row>
    <row r="111" spans="1:1" ht="27.95" customHeight="1">
      <c r="A111" s="72">
        <v>2019</v>
      </c>
    </row>
    <row r="112" spans="1:1" ht="66" customHeight="1">
      <c r="A112" s="38" t="s">
        <v>5</v>
      </c>
    </row>
    <row r="113" spans="1:2" ht="20.100000000000001" customHeight="1">
      <c r="A113" s="90" t="s">
        <v>16</v>
      </c>
      <c r="B113" s="67"/>
    </row>
    <row r="114" spans="1:2" ht="20.100000000000001" customHeight="1">
      <c r="A114" s="90" t="s">
        <v>112</v>
      </c>
      <c r="B114" s="67"/>
    </row>
    <row r="115" spans="1:2" ht="20.100000000000001" customHeight="1">
      <c r="A115" s="90" t="s">
        <v>113</v>
      </c>
      <c r="B115" s="67"/>
    </row>
    <row r="116" spans="1:2" ht="20.100000000000001" customHeight="1">
      <c r="A116" s="90" t="s">
        <v>114</v>
      </c>
      <c r="B116" s="67"/>
    </row>
    <row r="117" spans="1:2" ht="20.100000000000001" customHeight="1">
      <c r="A117" s="90" t="s">
        <v>17</v>
      </c>
      <c r="B117" s="67"/>
    </row>
    <row r="118" spans="1:2" ht="20.100000000000001" customHeight="1">
      <c r="A118" s="90" t="s">
        <v>115</v>
      </c>
      <c r="B118" s="67"/>
    </row>
    <row r="119" spans="1:2" ht="20.100000000000001" customHeight="1">
      <c r="A119" s="90" t="s">
        <v>116</v>
      </c>
      <c r="B119" s="67"/>
    </row>
    <row r="120" spans="1:2" ht="20.100000000000001" customHeight="1">
      <c r="A120" s="90" t="s">
        <v>18</v>
      </c>
      <c r="B120" s="67"/>
    </row>
    <row r="121" spans="1:2" ht="20.100000000000001" customHeight="1">
      <c r="A121" s="90" t="s">
        <v>117</v>
      </c>
      <c r="B121" s="67"/>
    </row>
    <row r="122" spans="1:2" ht="20.100000000000001" customHeight="1">
      <c r="A122" s="90" t="s">
        <v>118</v>
      </c>
      <c r="B122" s="67"/>
    </row>
    <row r="123" spans="1:2" ht="20.100000000000001" customHeight="1">
      <c r="A123" s="90" t="s">
        <v>119</v>
      </c>
      <c r="B123" s="67"/>
    </row>
    <row r="124" spans="1:2" ht="20.100000000000001" customHeight="1">
      <c r="A124" s="90" t="s">
        <v>22</v>
      </c>
      <c r="B124" s="67"/>
    </row>
    <row r="125" spans="1:2" ht="20.100000000000001" customHeight="1">
      <c r="A125" s="90" t="s">
        <v>120</v>
      </c>
      <c r="B125" s="67"/>
    </row>
    <row r="126" spans="1:2" ht="20.100000000000001" customHeight="1">
      <c r="A126" s="90" t="s">
        <v>121</v>
      </c>
      <c r="B126" s="67"/>
    </row>
    <row r="127" spans="1:2" ht="20.100000000000001" customHeight="1">
      <c r="A127" s="90" t="s">
        <v>23</v>
      </c>
      <c r="B127" s="67"/>
    </row>
    <row r="128" spans="1:2" ht="20.100000000000001" customHeight="1">
      <c r="A128" s="90" t="s">
        <v>122</v>
      </c>
      <c r="B128" s="67"/>
    </row>
    <row r="129" spans="1:2" ht="20.100000000000001" customHeight="1">
      <c r="A129" s="90" t="s">
        <v>24</v>
      </c>
      <c r="B129" s="67"/>
    </row>
    <row r="130" spans="1:2" ht="20.100000000000001" customHeight="1">
      <c r="A130" s="90" t="s">
        <v>25</v>
      </c>
      <c r="B130" s="67"/>
    </row>
    <row r="131" spans="1:2" ht="20.100000000000001" customHeight="1">
      <c r="A131" s="90" t="s">
        <v>123</v>
      </c>
      <c r="B131" s="67"/>
    </row>
    <row r="132" spans="1:2" ht="20.100000000000001" customHeight="1">
      <c r="A132" s="90" t="s">
        <v>124</v>
      </c>
      <c r="B132" s="67"/>
    </row>
    <row r="133" spans="1:2" ht="20.100000000000001" customHeight="1">
      <c r="A133" s="90" t="s">
        <v>26</v>
      </c>
      <c r="B133" s="67"/>
    </row>
    <row r="134" spans="1:2" ht="20.100000000000001" customHeight="1">
      <c r="A134" s="90" t="s">
        <v>27</v>
      </c>
      <c r="B134" s="67"/>
    </row>
    <row r="135" spans="1:2" ht="20.100000000000001" customHeight="1">
      <c r="A135" s="90" t="s">
        <v>125</v>
      </c>
      <c r="B135" s="67"/>
    </row>
    <row r="136" spans="1:2" ht="20.100000000000001" customHeight="1">
      <c r="A136" s="90" t="s">
        <v>29</v>
      </c>
      <c r="B136" s="67"/>
    </row>
    <row r="137" spans="1:2" ht="20.100000000000001" customHeight="1">
      <c r="A137" s="90" t="s">
        <v>30</v>
      </c>
      <c r="B137" s="67"/>
    </row>
    <row r="138" spans="1:2" ht="20.100000000000001" customHeight="1">
      <c r="A138" s="90" t="s">
        <v>31</v>
      </c>
      <c r="B138" s="67"/>
    </row>
    <row r="139" spans="1:2" ht="20.100000000000001" customHeight="1">
      <c r="A139" s="90" t="s">
        <v>32</v>
      </c>
      <c r="B139" s="67"/>
    </row>
    <row r="140" spans="1:2" ht="20.100000000000001" customHeight="1">
      <c r="A140" s="90" t="s">
        <v>33</v>
      </c>
      <c r="B140" s="67"/>
    </row>
    <row r="141" spans="1:2" ht="20.100000000000001" customHeight="1">
      <c r="A141" s="90" t="s">
        <v>34</v>
      </c>
      <c r="B141" s="67"/>
    </row>
    <row r="142" spans="1:2" ht="20.100000000000001" customHeight="1">
      <c r="A142" s="90" t="s">
        <v>126</v>
      </c>
      <c r="B142" s="67"/>
    </row>
    <row r="143" spans="1:2" ht="20.100000000000001" customHeight="1">
      <c r="A143" s="90" t="s">
        <v>127</v>
      </c>
      <c r="B143" s="67"/>
    </row>
    <row r="144" spans="1:2" ht="20.100000000000001" customHeight="1">
      <c r="A144" s="90" t="s">
        <v>36</v>
      </c>
      <c r="B144" s="67"/>
    </row>
    <row r="145" spans="1:2" ht="20.100000000000001" customHeight="1">
      <c r="A145" s="90" t="s">
        <v>37</v>
      </c>
      <c r="B145" s="67"/>
    </row>
    <row r="146" spans="1:2" ht="20.100000000000001" customHeight="1">
      <c r="A146" s="90" t="s">
        <v>128</v>
      </c>
      <c r="B146" s="67"/>
    </row>
    <row r="147" spans="1:2" ht="20.100000000000001" customHeight="1">
      <c r="A147" s="90" t="s">
        <v>39</v>
      </c>
      <c r="B147" s="67"/>
    </row>
    <row r="148" spans="1:2" ht="20.100000000000001" customHeight="1">
      <c r="A148" s="90" t="s">
        <v>40</v>
      </c>
      <c r="B148" s="67"/>
    </row>
    <row r="149" spans="1:2" ht="20.100000000000001" customHeight="1">
      <c r="A149" s="90" t="s">
        <v>41</v>
      </c>
      <c r="B149" s="67"/>
    </row>
    <row r="150" spans="1:2" ht="20.100000000000001" customHeight="1">
      <c r="A150" s="90" t="s">
        <v>42</v>
      </c>
      <c r="B150" s="67"/>
    </row>
    <row r="151" spans="1:2" ht="20.100000000000001" customHeight="1">
      <c r="A151" s="90" t="s">
        <v>43</v>
      </c>
      <c r="B151" s="67"/>
    </row>
    <row r="152" spans="1:2" ht="20.100000000000001" customHeight="1">
      <c r="A152" s="90" t="s">
        <v>44</v>
      </c>
      <c r="B152" s="67"/>
    </row>
    <row r="153" spans="1:2" ht="20.100000000000001" customHeight="1">
      <c r="A153" s="90" t="s">
        <v>45</v>
      </c>
      <c r="B153" s="67"/>
    </row>
    <row r="154" spans="1:2" ht="20.100000000000001" customHeight="1">
      <c r="A154" s="90" t="s">
        <v>129</v>
      </c>
      <c r="B154" s="67"/>
    </row>
    <row r="155" spans="1:2" ht="20.100000000000001" customHeight="1">
      <c r="A155" s="90" t="s">
        <v>48</v>
      </c>
      <c r="B155" s="67"/>
    </row>
    <row r="156" spans="1:2" ht="20.100000000000001" customHeight="1">
      <c r="A156" s="90" t="s">
        <v>49</v>
      </c>
      <c r="B156" s="67"/>
    </row>
    <row r="157" spans="1:2" ht="20.100000000000001" customHeight="1">
      <c r="A157" s="90" t="s">
        <v>130</v>
      </c>
      <c r="B157" s="67"/>
    </row>
    <row r="158" spans="1:2" ht="20.100000000000001" customHeight="1">
      <c r="A158" s="90" t="s">
        <v>51</v>
      </c>
      <c r="B158" s="67"/>
    </row>
    <row r="159" spans="1:2" ht="20.100000000000001" customHeight="1">
      <c r="A159" s="90" t="s">
        <v>52</v>
      </c>
      <c r="B159" s="67"/>
    </row>
    <row r="160" spans="1:2" ht="20.100000000000001" customHeight="1">
      <c r="A160" s="90" t="s">
        <v>131</v>
      </c>
      <c r="B160" s="67"/>
    </row>
    <row r="161" spans="1:2" ht="20.100000000000001" customHeight="1">
      <c r="A161" s="90" t="s">
        <v>54</v>
      </c>
      <c r="B161" s="67"/>
    </row>
    <row r="162" spans="1:2" ht="20.100000000000001" customHeight="1">
      <c r="A162" s="90" t="s">
        <v>55</v>
      </c>
      <c r="B162" s="67"/>
    </row>
    <row r="163" spans="1:2" ht="20.100000000000001" customHeight="1">
      <c r="A163" s="90" t="s">
        <v>56</v>
      </c>
      <c r="B163" s="67"/>
    </row>
    <row r="164" spans="1:2" ht="20.100000000000001" customHeight="1">
      <c r="A164" s="90" t="s">
        <v>57</v>
      </c>
      <c r="B164" s="67"/>
    </row>
    <row r="165" spans="1:2" ht="20.100000000000001" customHeight="1">
      <c r="A165" s="90" t="s">
        <v>58</v>
      </c>
      <c r="B165" s="67"/>
    </row>
    <row r="166" spans="1:2" ht="20.100000000000001" customHeight="1">
      <c r="A166" s="90" t="s">
        <v>132</v>
      </c>
      <c r="B166" s="67"/>
    </row>
    <row r="167" spans="1:2" ht="20.100000000000001" customHeight="1">
      <c r="A167" s="90" t="s">
        <v>60</v>
      </c>
      <c r="B167" s="67"/>
    </row>
    <row r="168" spans="1:2" ht="20.100000000000001" customHeight="1">
      <c r="A168" s="90" t="s">
        <v>61</v>
      </c>
      <c r="B168" s="67"/>
    </row>
    <row r="169" spans="1:2" ht="20.100000000000001" customHeight="1">
      <c r="A169" s="90" t="s">
        <v>133</v>
      </c>
      <c r="B169" s="67"/>
    </row>
    <row r="170" spans="1:2" ht="20.100000000000001" customHeight="1">
      <c r="A170" s="90" t="s">
        <v>63</v>
      </c>
      <c r="B170" s="67"/>
    </row>
    <row r="171" spans="1:2" ht="20.100000000000001" customHeight="1">
      <c r="A171" s="90" t="s">
        <v>64</v>
      </c>
      <c r="B171" s="67"/>
    </row>
    <row r="172" spans="1:2" ht="20.100000000000001" customHeight="1">
      <c r="A172" s="90" t="s">
        <v>134</v>
      </c>
      <c r="B172" s="67"/>
    </row>
    <row r="173" spans="1:2" ht="20.100000000000001" customHeight="1">
      <c r="A173" s="90" t="s">
        <v>66</v>
      </c>
      <c r="B173" s="67"/>
    </row>
    <row r="174" spans="1:2" ht="20.100000000000001" customHeight="1">
      <c r="A174" s="90" t="s">
        <v>67</v>
      </c>
      <c r="B174" s="67"/>
    </row>
    <row r="175" spans="1:2" ht="20.100000000000001" customHeight="1">
      <c r="A175" s="90" t="s">
        <v>68</v>
      </c>
      <c r="B175" s="67"/>
    </row>
    <row r="176" spans="1:2" ht="20.100000000000001" customHeight="1">
      <c r="A176" s="90" t="s">
        <v>69</v>
      </c>
      <c r="B176" s="67"/>
    </row>
    <row r="177" spans="1:2" ht="20.100000000000001" customHeight="1">
      <c r="A177" s="90" t="s">
        <v>70</v>
      </c>
      <c r="B177" s="67"/>
    </row>
    <row r="178" spans="1:2" ht="20.100000000000001" customHeight="1">
      <c r="A178" s="91" t="s">
        <v>71</v>
      </c>
      <c r="B178" s="67"/>
    </row>
    <row r="179" spans="1:2">
      <c r="A179" s="92"/>
    </row>
    <row r="234" spans="1:5">
      <c r="A234" s="81" t="s">
        <v>135</v>
      </c>
    </row>
    <row r="235" spans="1:5" ht="27.95" customHeight="1">
      <c r="A235" s="72">
        <v>2020</v>
      </c>
    </row>
    <row r="236" spans="1:5" ht="66" customHeight="1">
      <c r="A236" s="38" t="s">
        <v>5</v>
      </c>
    </row>
    <row r="237" spans="1:5" ht="20.100000000000001" customHeight="1">
      <c r="A237" s="90" t="s">
        <v>16</v>
      </c>
      <c r="B237" s="31"/>
      <c r="C237" s="93"/>
      <c r="D237" s="93"/>
      <c r="E237" s="93"/>
    </row>
    <row r="238" spans="1:5" ht="20.100000000000001" customHeight="1">
      <c r="A238" s="90" t="s">
        <v>112</v>
      </c>
      <c r="B238" s="31"/>
    </row>
    <row r="239" spans="1:5" ht="20.100000000000001" customHeight="1">
      <c r="A239" s="90" t="s">
        <v>113</v>
      </c>
      <c r="B239" s="31"/>
    </row>
    <row r="240" spans="1:5" ht="20.100000000000001" customHeight="1">
      <c r="A240" s="90" t="s">
        <v>114</v>
      </c>
      <c r="B240" s="31"/>
    </row>
    <row r="241" spans="1:2" ht="20.100000000000001" customHeight="1">
      <c r="A241" s="90" t="s">
        <v>17</v>
      </c>
      <c r="B241" s="31"/>
    </row>
    <row r="242" spans="1:2" ht="20.100000000000001" customHeight="1">
      <c r="A242" s="90" t="s">
        <v>115</v>
      </c>
      <c r="B242" s="31"/>
    </row>
    <row r="243" spans="1:2" ht="20.100000000000001" customHeight="1">
      <c r="A243" s="90" t="s">
        <v>116</v>
      </c>
      <c r="B243" s="31"/>
    </row>
    <row r="244" spans="1:2" ht="20.100000000000001" customHeight="1">
      <c r="A244" s="90" t="s">
        <v>18</v>
      </c>
      <c r="B244" s="31"/>
    </row>
    <row r="245" spans="1:2" ht="20.100000000000001" customHeight="1">
      <c r="A245" s="90" t="s">
        <v>117</v>
      </c>
      <c r="B245" s="31"/>
    </row>
    <row r="246" spans="1:2" ht="20.100000000000001" customHeight="1">
      <c r="A246" s="90" t="s">
        <v>118</v>
      </c>
      <c r="B246" s="31"/>
    </row>
    <row r="247" spans="1:2" ht="20.100000000000001" customHeight="1">
      <c r="A247" s="90" t="s">
        <v>119</v>
      </c>
      <c r="B247" s="31"/>
    </row>
    <row r="248" spans="1:2" ht="20.100000000000001" customHeight="1">
      <c r="A248" s="90" t="s">
        <v>22</v>
      </c>
      <c r="B248" s="31"/>
    </row>
    <row r="249" spans="1:2" ht="20.100000000000001" customHeight="1">
      <c r="A249" s="90" t="s">
        <v>120</v>
      </c>
      <c r="B249" s="31"/>
    </row>
    <row r="250" spans="1:2" ht="20.100000000000001" customHeight="1">
      <c r="A250" s="90" t="s">
        <v>121</v>
      </c>
      <c r="B250" s="31"/>
    </row>
    <row r="251" spans="1:2" ht="20.100000000000001" customHeight="1">
      <c r="A251" s="90" t="s">
        <v>23</v>
      </c>
      <c r="B251" s="31"/>
    </row>
    <row r="252" spans="1:2" ht="20.100000000000001" customHeight="1">
      <c r="A252" s="90" t="s">
        <v>122</v>
      </c>
      <c r="B252" s="31"/>
    </row>
    <row r="253" spans="1:2" ht="20.100000000000001" customHeight="1">
      <c r="A253" s="90" t="s">
        <v>24</v>
      </c>
      <c r="B253" s="31"/>
    </row>
    <row r="254" spans="1:2" ht="20.100000000000001" customHeight="1">
      <c r="A254" s="90" t="s">
        <v>25</v>
      </c>
      <c r="B254" s="31"/>
    </row>
    <row r="255" spans="1:2" ht="20.100000000000001" customHeight="1">
      <c r="A255" s="90" t="s">
        <v>123</v>
      </c>
      <c r="B255" s="31"/>
    </row>
    <row r="256" spans="1:2" ht="20.100000000000001" customHeight="1">
      <c r="A256" s="90" t="s">
        <v>124</v>
      </c>
      <c r="B256" s="31"/>
    </row>
    <row r="257" spans="1:2" ht="20.100000000000001" customHeight="1">
      <c r="A257" s="90" t="s">
        <v>26</v>
      </c>
      <c r="B257" s="31"/>
    </row>
    <row r="258" spans="1:2" ht="20.100000000000001" customHeight="1">
      <c r="A258" s="90" t="s">
        <v>27</v>
      </c>
      <c r="B258" s="31"/>
    </row>
    <row r="259" spans="1:2" ht="20.100000000000001" customHeight="1">
      <c r="A259" s="90" t="s">
        <v>125</v>
      </c>
      <c r="B259" s="31"/>
    </row>
    <row r="260" spans="1:2" ht="20.100000000000001" customHeight="1">
      <c r="A260" s="90" t="s">
        <v>29</v>
      </c>
      <c r="B260" s="31"/>
    </row>
    <row r="261" spans="1:2" ht="20.100000000000001" customHeight="1">
      <c r="A261" s="90" t="s">
        <v>30</v>
      </c>
      <c r="B261" s="31"/>
    </row>
    <row r="262" spans="1:2" ht="20.100000000000001" customHeight="1">
      <c r="A262" s="90" t="s">
        <v>31</v>
      </c>
      <c r="B262" s="31"/>
    </row>
    <row r="263" spans="1:2" ht="20.100000000000001" customHeight="1">
      <c r="A263" s="90" t="s">
        <v>32</v>
      </c>
      <c r="B263" s="31"/>
    </row>
    <row r="264" spans="1:2" ht="20.100000000000001" customHeight="1">
      <c r="A264" s="90" t="s">
        <v>33</v>
      </c>
      <c r="B264" s="31"/>
    </row>
    <row r="265" spans="1:2" ht="20.100000000000001" customHeight="1">
      <c r="A265" s="90" t="s">
        <v>34</v>
      </c>
      <c r="B265" s="31"/>
    </row>
    <row r="266" spans="1:2" ht="20.100000000000001" customHeight="1">
      <c r="A266" s="90" t="s">
        <v>126</v>
      </c>
      <c r="B266" s="31"/>
    </row>
    <row r="267" spans="1:2" ht="20.100000000000001" customHeight="1">
      <c r="A267" s="90" t="s">
        <v>127</v>
      </c>
      <c r="B267" s="31"/>
    </row>
    <row r="268" spans="1:2" ht="20.100000000000001" customHeight="1">
      <c r="A268" s="90" t="s">
        <v>36</v>
      </c>
      <c r="B268" s="31"/>
    </row>
    <row r="269" spans="1:2" ht="20.100000000000001" customHeight="1">
      <c r="A269" s="90" t="s">
        <v>37</v>
      </c>
      <c r="B269" s="31"/>
    </row>
    <row r="270" spans="1:2" ht="20.100000000000001" customHeight="1">
      <c r="A270" s="90" t="s">
        <v>128</v>
      </c>
      <c r="B270" s="31"/>
    </row>
    <row r="271" spans="1:2" ht="20.100000000000001" customHeight="1">
      <c r="A271" s="90" t="s">
        <v>39</v>
      </c>
      <c r="B271" s="31"/>
    </row>
    <row r="272" spans="1:2" ht="20.100000000000001" customHeight="1">
      <c r="A272" s="90" t="s">
        <v>40</v>
      </c>
      <c r="B272" s="31"/>
    </row>
    <row r="273" spans="1:2" ht="20.100000000000001" customHeight="1">
      <c r="A273" s="90" t="s">
        <v>41</v>
      </c>
      <c r="B273" s="31"/>
    </row>
    <row r="274" spans="1:2" ht="20.100000000000001" customHeight="1">
      <c r="A274" s="90" t="s">
        <v>42</v>
      </c>
      <c r="B274" s="31"/>
    </row>
    <row r="275" spans="1:2" ht="20.100000000000001" customHeight="1">
      <c r="A275" s="90" t="s">
        <v>43</v>
      </c>
      <c r="B275" s="31"/>
    </row>
    <row r="276" spans="1:2" ht="20.100000000000001" customHeight="1">
      <c r="A276" s="90" t="s">
        <v>44</v>
      </c>
      <c r="B276" s="31"/>
    </row>
    <row r="277" spans="1:2" ht="20.100000000000001" customHeight="1">
      <c r="A277" s="90" t="s">
        <v>45</v>
      </c>
      <c r="B277" s="31"/>
    </row>
    <row r="278" spans="1:2" ht="20.100000000000001" customHeight="1">
      <c r="A278" s="90" t="s">
        <v>129</v>
      </c>
      <c r="B278" s="31"/>
    </row>
    <row r="279" spans="1:2" ht="20.100000000000001" customHeight="1">
      <c r="A279" s="90" t="s">
        <v>48</v>
      </c>
      <c r="B279" s="31"/>
    </row>
    <row r="280" spans="1:2" ht="20.100000000000001" customHeight="1">
      <c r="A280" s="90" t="s">
        <v>49</v>
      </c>
      <c r="B280" s="31"/>
    </row>
    <row r="281" spans="1:2" ht="20.100000000000001" customHeight="1">
      <c r="A281" s="90" t="s">
        <v>130</v>
      </c>
      <c r="B281" s="31"/>
    </row>
    <row r="282" spans="1:2" ht="20.100000000000001" customHeight="1">
      <c r="A282" s="90" t="s">
        <v>51</v>
      </c>
      <c r="B282" s="31"/>
    </row>
    <row r="283" spans="1:2" ht="20.100000000000001" customHeight="1">
      <c r="A283" s="90" t="s">
        <v>52</v>
      </c>
      <c r="B283" s="31"/>
    </row>
    <row r="284" spans="1:2" ht="20.100000000000001" customHeight="1">
      <c r="A284" s="90" t="s">
        <v>131</v>
      </c>
      <c r="B284" s="31"/>
    </row>
    <row r="285" spans="1:2" ht="20.100000000000001" customHeight="1">
      <c r="A285" s="90" t="s">
        <v>54</v>
      </c>
      <c r="B285" s="31"/>
    </row>
    <row r="286" spans="1:2" ht="20.100000000000001" customHeight="1">
      <c r="A286" s="90" t="s">
        <v>55</v>
      </c>
      <c r="B286" s="31"/>
    </row>
    <row r="287" spans="1:2" ht="20.100000000000001" customHeight="1">
      <c r="A287" s="90" t="s">
        <v>56</v>
      </c>
      <c r="B287" s="31"/>
    </row>
    <row r="288" spans="1:2" ht="20.100000000000001" customHeight="1">
      <c r="A288" s="90" t="s">
        <v>57</v>
      </c>
      <c r="B288" s="31"/>
    </row>
    <row r="289" spans="1:2" ht="20.100000000000001" customHeight="1">
      <c r="A289" s="90" t="s">
        <v>58</v>
      </c>
      <c r="B289" s="31"/>
    </row>
    <row r="290" spans="1:2" ht="20.100000000000001" customHeight="1">
      <c r="A290" s="90" t="s">
        <v>132</v>
      </c>
      <c r="B290" s="31"/>
    </row>
    <row r="291" spans="1:2" ht="20.100000000000001" customHeight="1">
      <c r="A291" s="90" t="s">
        <v>60</v>
      </c>
      <c r="B291" s="31"/>
    </row>
    <row r="292" spans="1:2" ht="20.100000000000001" customHeight="1">
      <c r="A292" s="90" t="s">
        <v>61</v>
      </c>
      <c r="B292" s="31"/>
    </row>
    <row r="293" spans="1:2" ht="20.100000000000001" customHeight="1">
      <c r="A293" s="90" t="s">
        <v>133</v>
      </c>
      <c r="B293" s="31"/>
    </row>
    <row r="294" spans="1:2" ht="20.100000000000001" customHeight="1">
      <c r="A294" s="90" t="s">
        <v>63</v>
      </c>
      <c r="B294" s="31"/>
    </row>
    <row r="295" spans="1:2" ht="20.100000000000001" customHeight="1">
      <c r="A295" s="90" t="s">
        <v>64</v>
      </c>
      <c r="B295" s="31"/>
    </row>
    <row r="296" spans="1:2" ht="20.100000000000001" customHeight="1">
      <c r="A296" s="90" t="s">
        <v>134</v>
      </c>
      <c r="B296" s="31"/>
    </row>
    <row r="297" spans="1:2" ht="20.100000000000001" customHeight="1">
      <c r="A297" s="90" t="s">
        <v>66</v>
      </c>
      <c r="B297" s="31"/>
    </row>
    <row r="298" spans="1:2" ht="20.100000000000001" customHeight="1">
      <c r="A298" s="90" t="s">
        <v>67</v>
      </c>
      <c r="B298" s="31"/>
    </row>
    <row r="299" spans="1:2" ht="20.100000000000001" customHeight="1">
      <c r="A299" s="90" t="s">
        <v>68</v>
      </c>
      <c r="B299" s="31"/>
    </row>
    <row r="300" spans="1:2" ht="20.100000000000001" customHeight="1">
      <c r="A300" s="90" t="s">
        <v>69</v>
      </c>
      <c r="B300" s="31"/>
    </row>
    <row r="301" spans="1:2" ht="20.100000000000001" customHeight="1">
      <c r="A301" s="90" t="s">
        <v>70</v>
      </c>
      <c r="B301" s="31"/>
    </row>
    <row r="302" spans="1:2" ht="20.100000000000001" customHeight="1">
      <c r="A302" s="91" t="s">
        <v>71</v>
      </c>
      <c r="B302" s="31"/>
    </row>
  </sheetData>
  <mergeCells count="5">
    <mergeCell ref="B1:E1"/>
    <mergeCell ref="C3:E3"/>
    <mergeCell ref="G3:H3"/>
    <mergeCell ref="G6:G60"/>
    <mergeCell ref="H6:H6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1"/>
  <headerFooter>
    <oddFooter>&amp;L&amp;F / &amp;A&amp;RPage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showGridLines="0" topLeftCell="A2" zoomScaleNormal="100" workbookViewId="0">
      <selection activeCell="D30" sqref="A9:D30"/>
    </sheetView>
  </sheetViews>
  <sheetFormatPr baseColWidth="10" defaultRowHeight="15"/>
  <cols>
    <col min="1" max="1" width="39.140625" style="95" bestFit="1" customWidth="1"/>
    <col min="2" max="2" width="5.7109375" style="97" customWidth="1"/>
    <col min="3" max="5" width="12.7109375" style="97" customWidth="1"/>
    <col min="6" max="6" width="5.7109375" style="98" customWidth="1"/>
    <col min="7" max="9" width="12.42578125" style="97" bestFit="1" customWidth="1"/>
    <col min="10" max="10" width="5.7109375" style="98" customWidth="1"/>
    <col min="11" max="13" width="16.42578125" style="97" customWidth="1"/>
    <col min="14" max="14" width="5.7109375" style="98" customWidth="1"/>
    <col min="15" max="15" width="18.5703125" style="98" customWidth="1"/>
    <col min="16" max="16" width="5.7109375" style="98" customWidth="1"/>
    <col min="17" max="19" width="16.140625" style="95" customWidth="1"/>
    <col min="20" max="20" width="11.42578125" style="95"/>
    <col min="21" max="23" width="18.42578125" style="96" bestFit="1" customWidth="1"/>
    <col min="24" max="26" width="11.42578125" style="95"/>
    <col min="27" max="29" width="11.7109375" style="95" bestFit="1" customWidth="1"/>
    <col min="30" max="16384" width="11.42578125" style="95"/>
  </cols>
  <sheetData>
    <row r="1" spans="1:32" ht="28.5">
      <c r="A1" s="94" t="s">
        <v>0</v>
      </c>
      <c r="B1" s="172" t="s">
        <v>136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32">
      <c r="J2"/>
      <c r="K2"/>
      <c r="L2"/>
      <c r="M2"/>
    </row>
    <row r="4" spans="1:32" ht="45">
      <c r="A4" s="99" t="s">
        <v>5</v>
      </c>
      <c r="B4" s="100"/>
      <c r="C4" s="101" t="s">
        <v>137</v>
      </c>
      <c r="D4" s="102" t="s">
        <v>138</v>
      </c>
      <c r="E4" s="102" t="s">
        <v>139</v>
      </c>
      <c r="F4" s="100"/>
      <c r="G4" s="103" t="s">
        <v>140</v>
      </c>
      <c r="H4" s="103" t="s">
        <v>141</v>
      </c>
      <c r="I4" s="103" t="s">
        <v>142</v>
      </c>
      <c r="J4" s="100"/>
      <c r="K4" s="104" t="s">
        <v>143</v>
      </c>
      <c r="L4" s="104" t="s">
        <v>144</v>
      </c>
      <c r="M4" s="104" t="s">
        <v>145</v>
      </c>
      <c r="N4" s="100"/>
      <c r="O4" s="105" t="s">
        <v>146</v>
      </c>
      <c r="P4" s="100"/>
      <c r="Q4" s="106" t="s">
        <v>147</v>
      </c>
      <c r="R4" s="106" t="s">
        <v>148</v>
      </c>
      <c r="S4" s="106" t="s">
        <v>149</v>
      </c>
    </row>
    <row r="5" spans="1:32">
      <c r="A5" s="85" t="s">
        <v>16</v>
      </c>
      <c r="B5" s="107"/>
      <c r="C5" s="108">
        <v>1980.1991937396249</v>
      </c>
      <c r="D5" s="108">
        <v>2025.6395541854399</v>
      </c>
      <c r="E5" s="108">
        <v>2073.1354447711642</v>
      </c>
      <c r="F5" s="107"/>
      <c r="G5" s="109">
        <v>84.34</v>
      </c>
      <c r="H5" s="109">
        <v>84.34</v>
      </c>
      <c r="I5" s="109">
        <v>84.34</v>
      </c>
      <c r="J5" s="107"/>
      <c r="K5" s="110">
        <v>167.00999999999996</v>
      </c>
      <c r="L5" s="111">
        <v>170.84244000000001</v>
      </c>
      <c r="M5" s="111">
        <v>174.84824341200002</v>
      </c>
      <c r="N5" s="107"/>
      <c r="O5" s="112">
        <v>8.7900000000000063</v>
      </c>
      <c r="P5" s="107"/>
      <c r="Q5" s="113">
        <v>175.79999999999998</v>
      </c>
      <c r="R5" s="114">
        <v>179.63244</v>
      </c>
      <c r="S5" s="114">
        <v>183.63824341200001</v>
      </c>
      <c r="T5" s="115"/>
      <c r="X5" s="116"/>
      <c r="Y5" s="116"/>
      <c r="Z5" s="116"/>
      <c r="AA5" s="116"/>
      <c r="AB5" s="116"/>
      <c r="AC5" s="116"/>
      <c r="AD5" s="116"/>
      <c r="AE5" s="116"/>
      <c r="AF5" s="116"/>
    </row>
    <row r="6" spans="1:32">
      <c r="A6" s="85" t="s">
        <v>17</v>
      </c>
      <c r="B6" s="107"/>
      <c r="C6" s="108">
        <v>18562</v>
      </c>
      <c r="D6" s="117">
        <v>18985.564126156016</v>
      </c>
      <c r="E6" s="117">
        <v>19428.288505857236</v>
      </c>
      <c r="F6" s="107"/>
      <c r="G6" s="109">
        <v>84.34</v>
      </c>
      <c r="H6" s="109">
        <v>84.34</v>
      </c>
      <c r="I6" s="109">
        <v>84.34</v>
      </c>
      <c r="J6" s="107"/>
      <c r="K6" s="118">
        <v>1565.51908</v>
      </c>
      <c r="L6" s="119">
        <v>1601.2424783999986</v>
      </c>
      <c r="M6" s="119">
        <v>1638.5818525839993</v>
      </c>
      <c r="N6" s="107"/>
      <c r="O6" s="120">
        <v>73.168920000001322</v>
      </c>
      <c r="P6" s="107"/>
      <c r="Q6" s="121">
        <v>1638.6879999999999</v>
      </c>
      <c r="R6" s="122">
        <v>1674.4113984000001</v>
      </c>
      <c r="S6" s="122">
        <v>1711.7507725839998</v>
      </c>
      <c r="T6" s="115"/>
      <c r="X6" s="116"/>
      <c r="Y6" s="116"/>
      <c r="Z6" s="116"/>
      <c r="AA6" s="116"/>
      <c r="AB6" s="116"/>
      <c r="AC6" s="116"/>
      <c r="AD6" s="116"/>
      <c r="AE6" s="116"/>
      <c r="AF6" s="116"/>
    </row>
    <row r="7" spans="1:32">
      <c r="A7" s="85" t="s">
        <v>18</v>
      </c>
      <c r="B7" s="107"/>
      <c r="C7" s="108">
        <v>4770</v>
      </c>
      <c r="D7" s="117">
        <v>4878.7453995731466</v>
      </c>
      <c r="E7" s="117">
        <v>4992.4099820962774</v>
      </c>
      <c r="F7" s="107"/>
      <c r="G7" s="109">
        <v>84.34</v>
      </c>
      <c r="H7" s="109">
        <v>84.34</v>
      </c>
      <c r="I7" s="109">
        <v>84.34</v>
      </c>
      <c r="J7" s="107"/>
      <c r="K7" s="118">
        <v>402.30180000000001</v>
      </c>
      <c r="L7" s="119">
        <v>411.47338699999921</v>
      </c>
      <c r="M7" s="119">
        <v>421.05985789000005</v>
      </c>
      <c r="N7" s="107"/>
      <c r="O7" s="120">
        <v>18.413200000000362</v>
      </c>
      <c r="P7" s="107"/>
      <c r="Q7" s="121">
        <v>420.71499999999997</v>
      </c>
      <c r="R7" s="122">
        <v>429.88658700000002</v>
      </c>
      <c r="S7" s="122">
        <v>439.47305789000001</v>
      </c>
      <c r="T7" s="115"/>
      <c r="X7" s="116"/>
      <c r="Y7" s="116"/>
      <c r="Z7" s="116"/>
      <c r="AA7" s="116"/>
      <c r="AB7" s="116"/>
      <c r="AC7" s="116"/>
      <c r="AD7" s="116"/>
      <c r="AE7" s="116"/>
      <c r="AF7" s="116"/>
    </row>
    <row r="8" spans="1:32">
      <c r="A8" s="85" t="s">
        <v>19</v>
      </c>
      <c r="B8" s="107"/>
      <c r="C8" s="108">
        <v>4901</v>
      </c>
      <c r="D8" s="117">
        <v>5011.8747379653742</v>
      </c>
      <c r="E8" s="117">
        <v>5127.7649811595911</v>
      </c>
      <c r="F8" s="107"/>
      <c r="G8" s="109">
        <v>84.34</v>
      </c>
      <c r="H8" s="109">
        <v>84.34</v>
      </c>
      <c r="I8" s="109">
        <v>84.34</v>
      </c>
      <c r="J8" s="107"/>
      <c r="K8" s="118">
        <v>413.35034000000002</v>
      </c>
      <c r="L8" s="119">
        <v>422.70151539999966</v>
      </c>
      <c r="M8" s="119">
        <v>432.47569851099991</v>
      </c>
      <c r="N8" s="107"/>
      <c r="O8" s="120">
        <v>15.602660000000208</v>
      </c>
      <c r="P8" s="107"/>
      <c r="Q8" s="121">
        <v>428.95299999999997</v>
      </c>
      <c r="R8" s="122">
        <v>438.30417539999996</v>
      </c>
      <c r="S8" s="122">
        <v>448.07835851100003</v>
      </c>
      <c r="T8" s="115"/>
      <c r="X8" s="116"/>
      <c r="Y8" s="116"/>
      <c r="Z8" s="116"/>
      <c r="AA8" s="116"/>
      <c r="AB8" s="116"/>
      <c r="AC8" s="116"/>
      <c r="AD8" s="116"/>
      <c r="AE8" s="116"/>
      <c r="AF8" s="116"/>
    </row>
    <row r="9" spans="1:32">
      <c r="A9" s="85" t="s">
        <v>20</v>
      </c>
      <c r="B9" s="107"/>
      <c r="C9" s="108">
        <v>9602</v>
      </c>
      <c r="D9" s="117">
        <v>9820.9884183068571</v>
      </c>
      <c r="E9" s="117">
        <v>10049.882948482325</v>
      </c>
      <c r="F9" s="107"/>
      <c r="G9" s="109">
        <v>84.34</v>
      </c>
      <c r="H9" s="109">
        <v>84.34</v>
      </c>
      <c r="I9" s="109">
        <v>84.34</v>
      </c>
      <c r="J9" s="107"/>
      <c r="K9" s="118">
        <v>809.8326800000001</v>
      </c>
      <c r="L9" s="119">
        <v>828.30216320000045</v>
      </c>
      <c r="M9" s="119">
        <v>847.60712787499938</v>
      </c>
      <c r="N9" s="107"/>
      <c r="O9" s="120">
        <v>37.391319999999951</v>
      </c>
      <c r="P9" s="107"/>
      <c r="Q9" s="121">
        <v>847.22399999999982</v>
      </c>
      <c r="R9" s="122">
        <v>865.69348319999995</v>
      </c>
      <c r="S9" s="122">
        <v>884.99844787499978</v>
      </c>
      <c r="T9" s="115"/>
      <c r="X9" s="116"/>
      <c r="Y9" s="116"/>
      <c r="Z9" s="116"/>
      <c r="AA9" s="116"/>
      <c r="AB9" s="116"/>
      <c r="AC9" s="116"/>
      <c r="AD9" s="116"/>
      <c r="AE9" s="116"/>
      <c r="AF9" s="116"/>
    </row>
    <row r="10" spans="1:32">
      <c r="A10" s="85" t="s">
        <v>21</v>
      </c>
      <c r="B10" s="107"/>
      <c r="C10" s="108">
        <v>17842</v>
      </c>
      <c r="D10" s="117">
        <v>18248.757654730955</v>
      </c>
      <c r="E10" s="117">
        <v>18673.915309165335</v>
      </c>
      <c r="F10" s="107"/>
      <c r="G10" s="109">
        <v>84.34</v>
      </c>
      <c r="H10" s="109">
        <v>84.34</v>
      </c>
      <c r="I10" s="109">
        <v>84.34</v>
      </c>
      <c r="J10" s="107"/>
      <c r="K10" s="118">
        <v>1504.7942800000001</v>
      </c>
      <c r="L10" s="119">
        <v>1539.1002206000087</v>
      </c>
      <c r="M10" s="119">
        <v>1574.9580171750044</v>
      </c>
      <c r="N10" s="107"/>
      <c r="O10" s="120">
        <v>68.87271999999578</v>
      </c>
      <c r="P10" s="107"/>
      <c r="Q10" s="121">
        <v>1573.6669999999997</v>
      </c>
      <c r="R10" s="122">
        <v>1607.9729405999999</v>
      </c>
      <c r="S10" s="122">
        <v>1643.830737175</v>
      </c>
      <c r="T10" s="115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>
      <c r="A11" s="85" t="s">
        <v>150</v>
      </c>
      <c r="B11" s="107"/>
      <c r="C11" s="108">
        <v>16300</v>
      </c>
      <c r="D11" s="117">
        <v>16671.463056675377</v>
      </c>
      <c r="E11" s="117">
        <v>17059.729534396494</v>
      </c>
      <c r="F11" s="107"/>
      <c r="G11" s="109">
        <v>84.34</v>
      </c>
      <c r="H11" s="109">
        <v>84.34</v>
      </c>
      <c r="I11" s="109">
        <v>84.34</v>
      </c>
      <c r="J11" s="107"/>
      <c r="K11" s="118">
        <v>1374.742</v>
      </c>
      <c r="L11" s="119">
        <v>1406.0711942000012</v>
      </c>
      <c r="M11" s="119">
        <v>1438.8175889310003</v>
      </c>
      <c r="N11" s="107"/>
      <c r="O11" s="120">
        <v>62.377000000000002</v>
      </c>
      <c r="P11" s="107"/>
      <c r="Q11" s="121">
        <v>1437.1189999999999</v>
      </c>
      <c r="R11" s="122">
        <v>1468.4481942</v>
      </c>
      <c r="S11" s="122">
        <v>1501.1945889309998</v>
      </c>
      <c r="T11" s="115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>
      <c r="A12" s="85" t="s">
        <v>23</v>
      </c>
      <c r="B12" s="107"/>
      <c r="C12" s="108">
        <v>16500</v>
      </c>
      <c r="D12" s="117">
        <v>16876.020792032246</v>
      </c>
      <c r="E12" s="117">
        <v>17269.051177815982</v>
      </c>
      <c r="F12" s="107"/>
      <c r="G12" s="109">
        <v>84.34</v>
      </c>
      <c r="H12" s="109">
        <v>84.34</v>
      </c>
      <c r="I12" s="109">
        <v>84.34</v>
      </c>
      <c r="J12" s="107"/>
      <c r="K12" s="118">
        <v>1391.61</v>
      </c>
      <c r="L12" s="119">
        <v>1423.3235935999999</v>
      </c>
      <c r="M12" s="119">
        <v>1456.4717763369999</v>
      </c>
      <c r="N12" s="107"/>
      <c r="O12" s="120">
        <v>63.142000000000003</v>
      </c>
      <c r="P12" s="107"/>
      <c r="Q12" s="121">
        <v>1454.752</v>
      </c>
      <c r="R12" s="122">
        <v>1486.4655935999999</v>
      </c>
      <c r="S12" s="122">
        <v>1519.613776337</v>
      </c>
      <c r="T12" s="115"/>
      <c r="X12" s="116"/>
      <c r="Y12" s="116"/>
      <c r="Z12" s="116"/>
      <c r="AA12" s="116"/>
      <c r="AB12" s="116"/>
      <c r="AC12" s="116"/>
      <c r="AD12" s="116"/>
      <c r="AE12" s="116"/>
      <c r="AF12" s="116"/>
    </row>
    <row r="13" spans="1:32">
      <c r="A13" s="85" t="s">
        <v>24</v>
      </c>
      <c r="B13" s="107"/>
      <c r="C13" s="108">
        <v>8006</v>
      </c>
      <c r="D13" s="117">
        <v>8188.4582973678098</v>
      </c>
      <c r="E13" s="117">
        <v>8379.1702380958031</v>
      </c>
      <c r="F13" s="107"/>
      <c r="G13" s="109">
        <v>84.34</v>
      </c>
      <c r="H13" s="109">
        <v>84.34</v>
      </c>
      <c r="I13" s="109">
        <v>84.34</v>
      </c>
      <c r="J13" s="107"/>
      <c r="K13" s="118">
        <v>675.22604000000001</v>
      </c>
      <c r="L13" s="119">
        <v>690.61457280000116</v>
      </c>
      <c r="M13" s="119">
        <v>706.69921788099998</v>
      </c>
      <c r="N13" s="107"/>
      <c r="O13" s="120">
        <v>30.669959999999964</v>
      </c>
      <c r="P13" s="107"/>
      <c r="Q13" s="121">
        <v>705.89599999999996</v>
      </c>
      <c r="R13" s="122">
        <v>721.28453280000008</v>
      </c>
      <c r="S13" s="122">
        <v>737.36917788099993</v>
      </c>
      <c r="T13" s="115"/>
      <c r="X13" s="116"/>
      <c r="Y13" s="116"/>
      <c r="Z13" s="116"/>
      <c r="AA13" s="116"/>
      <c r="AB13" s="116"/>
      <c r="AC13" s="116"/>
      <c r="AD13" s="116"/>
      <c r="AE13" s="116"/>
      <c r="AF13" s="116"/>
    </row>
    <row r="14" spans="1:32">
      <c r="A14" s="85" t="s">
        <v>25</v>
      </c>
      <c r="B14" s="107"/>
      <c r="C14" s="108">
        <v>5615</v>
      </c>
      <c r="D14" s="117">
        <v>5743.0089589755617</v>
      </c>
      <c r="E14" s="117">
        <v>5876.8085030353241</v>
      </c>
      <c r="F14" s="107"/>
      <c r="G14" s="109">
        <v>84.34</v>
      </c>
      <c r="H14" s="109">
        <v>84.34</v>
      </c>
      <c r="I14" s="109">
        <v>84.34</v>
      </c>
      <c r="J14" s="107"/>
      <c r="K14" s="118">
        <v>473.56910000000005</v>
      </c>
      <c r="L14" s="119">
        <v>484.36537559999886</v>
      </c>
      <c r="M14" s="119">
        <v>495.65002914599921</v>
      </c>
      <c r="N14" s="107"/>
      <c r="O14" s="120">
        <v>21.672900000000954</v>
      </c>
      <c r="P14" s="107"/>
      <c r="Q14" s="121">
        <v>495.24199999999996</v>
      </c>
      <c r="R14" s="122">
        <v>506.03827560000002</v>
      </c>
      <c r="S14" s="122">
        <v>517.32292914599998</v>
      </c>
      <c r="T14" s="115"/>
      <c r="X14" s="116"/>
      <c r="Y14" s="116"/>
      <c r="Z14" s="116"/>
      <c r="AA14" s="116"/>
      <c r="AB14" s="116"/>
      <c r="AC14" s="116"/>
      <c r="AD14" s="116"/>
      <c r="AE14" s="116"/>
      <c r="AF14" s="116"/>
    </row>
    <row r="15" spans="1:32">
      <c r="A15" s="85" t="s">
        <v>26</v>
      </c>
      <c r="B15" s="107"/>
      <c r="C15" s="108">
        <v>8222.5912971306643</v>
      </c>
      <c r="D15" s="117">
        <v>8411.2781290016646</v>
      </c>
      <c r="E15" s="117">
        <v>8608.5003568532156</v>
      </c>
      <c r="F15" s="107"/>
      <c r="G15" s="109">
        <v>84.34</v>
      </c>
      <c r="H15" s="109">
        <v>84.34</v>
      </c>
      <c r="I15" s="109">
        <v>84.34</v>
      </c>
      <c r="J15" s="107"/>
      <c r="K15" s="118">
        <v>693.49335000000019</v>
      </c>
      <c r="L15" s="119">
        <v>709.40719740000043</v>
      </c>
      <c r="M15" s="119">
        <v>726.04092009700025</v>
      </c>
      <c r="N15" s="107"/>
      <c r="O15" s="120">
        <v>36.499650000000017</v>
      </c>
      <c r="P15" s="107"/>
      <c r="Q15" s="121">
        <v>729.99300000000005</v>
      </c>
      <c r="R15" s="122">
        <v>745.90684739999983</v>
      </c>
      <c r="S15" s="122">
        <v>762.54057009699989</v>
      </c>
      <c r="T15" s="115"/>
      <c r="X15" s="116"/>
      <c r="Y15" s="116"/>
      <c r="Z15" s="116"/>
      <c r="AA15" s="116"/>
      <c r="AB15" s="116"/>
      <c r="AC15" s="116"/>
      <c r="AD15" s="116"/>
      <c r="AE15" s="116"/>
      <c r="AF15" s="116"/>
    </row>
    <row r="16" spans="1:32">
      <c r="A16" s="85" t="s">
        <v>27</v>
      </c>
      <c r="B16" s="107"/>
      <c r="C16" s="108">
        <v>27800</v>
      </c>
      <c r="D16" s="117">
        <v>28433.64282191129</v>
      </c>
      <c r="E16" s="117">
        <v>29095.948970998405</v>
      </c>
      <c r="F16" s="107"/>
      <c r="G16" s="109">
        <v>84.34</v>
      </c>
      <c r="H16" s="109">
        <v>84.34</v>
      </c>
      <c r="I16" s="109">
        <v>84.34</v>
      </c>
      <c r="J16" s="107"/>
      <c r="K16" s="118">
        <v>2344.652</v>
      </c>
      <c r="L16" s="119">
        <v>2398.093435599998</v>
      </c>
      <c r="M16" s="119">
        <v>2453.9523362140053</v>
      </c>
      <c r="N16" s="107"/>
      <c r="O16" s="120">
        <v>106.79</v>
      </c>
      <c r="P16" s="107"/>
      <c r="Q16" s="121">
        <v>2451.442</v>
      </c>
      <c r="R16" s="122">
        <v>2504.8834355999998</v>
      </c>
      <c r="S16" s="122">
        <v>2560.7423362139994</v>
      </c>
      <c r="T16" s="115"/>
      <c r="X16" s="116"/>
      <c r="Y16" s="116"/>
      <c r="Z16" s="116"/>
      <c r="AA16" s="116"/>
      <c r="AB16" s="116"/>
      <c r="AC16" s="116"/>
      <c r="AD16" s="116"/>
      <c r="AE16" s="116"/>
      <c r="AF16" s="116"/>
    </row>
    <row r="17" spans="1:32">
      <c r="A17" s="85" t="s">
        <v>28</v>
      </c>
      <c r="B17" s="107"/>
      <c r="C17" s="108">
        <v>35992.958857007245</v>
      </c>
      <c r="D17" s="117">
        <v>36818.902544462901</v>
      </c>
      <c r="E17" s="117">
        <v>37682.208438700414</v>
      </c>
      <c r="F17" s="107"/>
      <c r="G17" s="109">
        <v>84.34</v>
      </c>
      <c r="H17" s="109">
        <v>84.34</v>
      </c>
      <c r="I17" s="109">
        <v>84.34</v>
      </c>
      <c r="J17" s="107"/>
      <c r="K17" s="118">
        <v>3035.6461499999909</v>
      </c>
      <c r="L17" s="119">
        <v>3105.3062406000013</v>
      </c>
      <c r="M17" s="119">
        <v>3178.1174597199933</v>
      </c>
      <c r="N17" s="107"/>
      <c r="O17" s="120">
        <v>159.77084999999954</v>
      </c>
      <c r="P17" s="107"/>
      <c r="Q17" s="121">
        <v>3195.4169999999999</v>
      </c>
      <c r="R17" s="122">
        <v>3265.0770905999998</v>
      </c>
      <c r="S17" s="122">
        <v>3337.8883097199991</v>
      </c>
      <c r="T17" s="115"/>
      <c r="X17" s="116"/>
      <c r="Y17" s="116"/>
      <c r="Z17" s="116"/>
      <c r="AA17" s="116"/>
      <c r="AB17" s="116"/>
      <c r="AC17" s="116"/>
      <c r="AD17" s="116"/>
      <c r="AE17" s="116"/>
      <c r="AF17" s="116"/>
    </row>
    <row r="18" spans="1:32">
      <c r="A18" s="85" t="s">
        <v>29</v>
      </c>
      <c r="B18" s="107"/>
      <c r="C18" s="108">
        <v>22000</v>
      </c>
      <c r="D18" s="117">
        <v>22501.477801754812</v>
      </c>
      <c r="E18" s="117">
        <v>23025.640342921521</v>
      </c>
      <c r="F18" s="107"/>
      <c r="G18" s="109">
        <v>84.34</v>
      </c>
      <c r="H18" s="109">
        <v>84.34</v>
      </c>
      <c r="I18" s="109">
        <v>84.34</v>
      </c>
      <c r="J18" s="107"/>
      <c r="K18" s="118">
        <v>1855.48</v>
      </c>
      <c r="L18" s="119">
        <v>1897.7746378000008</v>
      </c>
      <c r="M18" s="119">
        <v>1941.9825065220011</v>
      </c>
      <c r="N18" s="107"/>
      <c r="O18" s="120">
        <v>84.641000000000005</v>
      </c>
      <c r="P18" s="107"/>
      <c r="Q18" s="121">
        <v>1940.1209999999999</v>
      </c>
      <c r="R18" s="122">
        <v>1982.4156377999998</v>
      </c>
      <c r="S18" s="122">
        <v>2026.6235065220003</v>
      </c>
      <c r="T18" s="115"/>
      <c r="X18" s="116"/>
      <c r="Y18" s="116"/>
      <c r="Z18" s="116"/>
      <c r="AA18" s="116"/>
      <c r="AB18" s="116"/>
      <c r="AC18" s="116"/>
      <c r="AD18" s="116"/>
      <c r="AE18" s="116"/>
      <c r="AF18" s="116"/>
    </row>
    <row r="19" spans="1:32">
      <c r="A19" s="85" t="s">
        <v>30</v>
      </c>
      <c r="B19" s="107"/>
      <c r="C19" s="108">
        <v>21483.64062129477</v>
      </c>
      <c r="D19" s="117">
        <v>22886.355821674166</v>
      </c>
      <c r="E19" s="117">
        <v>23495.793810765939</v>
      </c>
      <c r="F19" s="107"/>
      <c r="G19" s="109">
        <v>84.34</v>
      </c>
      <c r="H19" s="109">
        <v>84.34</v>
      </c>
      <c r="I19" s="109">
        <v>84.34</v>
      </c>
      <c r="J19" s="107"/>
      <c r="K19" s="118">
        <v>1811.930250000001</v>
      </c>
      <c r="L19" s="119">
        <v>1930.235249999999</v>
      </c>
      <c r="M19" s="119">
        <v>1981.6352499999996</v>
      </c>
      <c r="N19" s="107"/>
      <c r="O19" s="120">
        <v>95.364750000000058</v>
      </c>
      <c r="P19" s="107"/>
      <c r="Q19" s="121">
        <v>1907.2950000000001</v>
      </c>
      <c r="R19" s="122">
        <v>2025.6</v>
      </c>
      <c r="S19" s="122">
        <v>2077</v>
      </c>
      <c r="T19" s="115"/>
      <c r="X19" s="116"/>
      <c r="Y19" s="116"/>
      <c r="Z19" s="116"/>
      <c r="AA19" s="116"/>
      <c r="AB19" s="116"/>
      <c r="AC19" s="116"/>
      <c r="AD19" s="116"/>
      <c r="AE19" s="116"/>
      <c r="AF19" s="116"/>
    </row>
    <row r="20" spans="1:32">
      <c r="A20" s="85" t="s">
        <v>31</v>
      </c>
      <c r="B20" s="107"/>
      <c r="C20" s="108">
        <v>37700</v>
      </c>
      <c r="D20" s="117">
        <v>35347.996205833551</v>
      </c>
      <c r="E20" s="117">
        <v>36257.410481384904</v>
      </c>
      <c r="F20" s="107"/>
      <c r="G20" s="109">
        <v>84.34</v>
      </c>
      <c r="H20" s="109">
        <v>84.34</v>
      </c>
      <c r="I20" s="109">
        <v>84.34</v>
      </c>
      <c r="J20" s="107"/>
      <c r="K20" s="118">
        <v>3179.6179999999999</v>
      </c>
      <c r="L20" s="119">
        <v>2981.2500000000018</v>
      </c>
      <c r="M20" s="119">
        <v>3057.950000000003</v>
      </c>
      <c r="N20" s="107"/>
      <c r="O20" s="120">
        <v>145.54999999999814</v>
      </c>
      <c r="P20" s="107"/>
      <c r="Q20" s="121">
        <v>3325.1679999999997</v>
      </c>
      <c r="R20" s="122">
        <v>3126.8</v>
      </c>
      <c r="S20" s="122">
        <v>3203.5</v>
      </c>
      <c r="T20" s="115"/>
      <c r="X20" s="116"/>
      <c r="Y20" s="116"/>
      <c r="Z20" s="116"/>
      <c r="AA20" s="116"/>
      <c r="AB20" s="116"/>
      <c r="AC20" s="116"/>
      <c r="AD20" s="116"/>
      <c r="AE20" s="116"/>
      <c r="AF20" s="116"/>
    </row>
    <row r="21" spans="1:32">
      <c r="A21" s="85" t="s">
        <v>32</v>
      </c>
      <c r="B21" s="107"/>
      <c r="C21" s="108">
        <v>5600</v>
      </c>
      <c r="D21" s="117">
        <v>5727.6669931230626</v>
      </c>
      <c r="E21" s="117">
        <v>5861.1091022409164</v>
      </c>
      <c r="F21" s="107"/>
      <c r="G21" s="109">
        <v>84.34</v>
      </c>
      <c r="H21" s="109">
        <v>84.34</v>
      </c>
      <c r="I21" s="109">
        <v>84.34</v>
      </c>
      <c r="J21" s="107"/>
      <c r="K21" s="118">
        <v>472.30399999999997</v>
      </c>
      <c r="L21" s="119">
        <v>483.07143419999909</v>
      </c>
      <c r="M21" s="119">
        <v>494.32594168299892</v>
      </c>
      <c r="N21" s="107"/>
      <c r="O21" s="120">
        <v>21.615000000000933</v>
      </c>
      <c r="P21" s="107"/>
      <c r="Q21" s="121">
        <v>493.91899999999998</v>
      </c>
      <c r="R21" s="122">
        <v>504.68643419999995</v>
      </c>
      <c r="S21" s="122">
        <v>515.94094168300001</v>
      </c>
      <c r="T21" s="115"/>
      <c r="X21" s="116"/>
      <c r="Y21" s="116"/>
      <c r="Z21" s="116"/>
      <c r="AA21" s="116"/>
      <c r="AB21" s="116"/>
      <c r="AC21" s="116"/>
      <c r="AD21" s="116"/>
      <c r="AE21" s="116"/>
      <c r="AF21" s="116"/>
    </row>
    <row r="22" spans="1:32">
      <c r="A22" s="85" t="s">
        <v>33</v>
      </c>
      <c r="B22" s="107"/>
      <c r="C22" s="108">
        <v>12011</v>
      </c>
      <c r="D22" s="117">
        <v>12284.732938107645</v>
      </c>
      <c r="E22" s="117">
        <v>12570.848399134435</v>
      </c>
      <c r="F22" s="107"/>
      <c r="G22" s="109">
        <v>84.34</v>
      </c>
      <c r="H22" s="109">
        <v>84.34</v>
      </c>
      <c r="I22" s="109">
        <v>84.34</v>
      </c>
      <c r="J22" s="107"/>
      <c r="K22" s="118">
        <v>1013.00774</v>
      </c>
      <c r="L22" s="119">
        <v>1036.0943759999989</v>
      </c>
      <c r="M22" s="119">
        <v>1060.2253539829983</v>
      </c>
      <c r="N22" s="107"/>
      <c r="O22" s="120">
        <v>46.012260000000474</v>
      </c>
      <c r="P22" s="107"/>
      <c r="Q22" s="121">
        <v>1059.02</v>
      </c>
      <c r="R22" s="122">
        <v>1082.106636</v>
      </c>
      <c r="S22" s="122">
        <v>1106.2376139829998</v>
      </c>
      <c r="T22" s="115"/>
      <c r="X22" s="116"/>
      <c r="Y22" s="116"/>
      <c r="Z22" s="116"/>
      <c r="AA22" s="116"/>
      <c r="AB22" s="116"/>
      <c r="AC22" s="116"/>
      <c r="AD22" s="116"/>
      <c r="AE22" s="116"/>
      <c r="AF22" s="116"/>
    </row>
    <row r="23" spans="1:32">
      <c r="A23" s="85" t="s">
        <v>34</v>
      </c>
      <c r="B23" s="107"/>
      <c r="C23" s="108">
        <v>21000</v>
      </c>
      <c r="D23" s="117">
        <v>21478.572034621873</v>
      </c>
      <c r="E23" s="117">
        <v>21978.792648423059</v>
      </c>
      <c r="F23" s="107"/>
      <c r="G23" s="109">
        <v>84.34</v>
      </c>
      <c r="H23" s="109">
        <v>84.34</v>
      </c>
      <c r="I23" s="109">
        <v>84.34</v>
      </c>
      <c r="J23" s="107"/>
      <c r="K23" s="118">
        <v>1771.14</v>
      </c>
      <c r="L23" s="119">
        <v>1811.5027654000089</v>
      </c>
      <c r="M23" s="119">
        <v>1853.6913719680008</v>
      </c>
      <c r="N23" s="107"/>
      <c r="O23" s="120">
        <v>80.362999999996049</v>
      </c>
      <c r="P23" s="107"/>
      <c r="Q23" s="121">
        <v>1851.5029999999999</v>
      </c>
      <c r="R23" s="122">
        <v>1891.8657653999999</v>
      </c>
      <c r="S23" s="122">
        <v>1934.0543719679997</v>
      </c>
      <c r="T23" s="115"/>
      <c r="X23" s="116"/>
      <c r="Y23" s="116"/>
      <c r="Z23" s="116"/>
      <c r="AA23" s="116"/>
      <c r="AB23" s="116"/>
      <c r="AC23" s="116"/>
      <c r="AD23" s="116"/>
      <c r="AE23" s="116"/>
      <c r="AF23" s="116"/>
    </row>
    <row r="24" spans="1:32">
      <c r="A24" s="85" t="s">
        <v>127</v>
      </c>
      <c r="B24" s="123"/>
      <c r="C24" s="108">
        <v>35462</v>
      </c>
      <c r="D24" s="117">
        <v>36277.954304007595</v>
      </c>
      <c r="E24" s="117">
        <v>37130.818937277683</v>
      </c>
      <c r="F24" s="123"/>
      <c r="G24" s="109">
        <v>84.34</v>
      </c>
      <c r="H24" s="109">
        <v>84.34</v>
      </c>
      <c r="I24" s="109">
        <v>84.34</v>
      </c>
      <c r="J24" s="123"/>
      <c r="K24" s="118">
        <v>2990.86508</v>
      </c>
      <c r="L24" s="119">
        <v>3059.6826660000006</v>
      </c>
      <c r="M24" s="119">
        <v>3131.6132691700004</v>
      </c>
      <c r="N24" s="123"/>
      <c r="O24" s="120">
        <v>165.90491999999946</v>
      </c>
      <c r="P24" s="123"/>
      <c r="Q24" s="121">
        <v>3156.77</v>
      </c>
      <c r="R24" s="122">
        <v>3225.5875860000001</v>
      </c>
      <c r="S24" s="122">
        <v>3297.5181891699995</v>
      </c>
      <c r="T24" s="115"/>
      <c r="X24" s="116"/>
      <c r="Y24" s="116"/>
      <c r="Z24" s="116"/>
      <c r="AA24" s="116"/>
      <c r="AB24" s="116"/>
      <c r="AC24" s="116"/>
      <c r="AD24" s="116"/>
      <c r="AE24" s="116"/>
      <c r="AF24" s="116"/>
    </row>
    <row r="25" spans="1:32">
      <c r="A25" s="85" t="s">
        <v>36</v>
      </c>
      <c r="B25" s="123"/>
      <c r="C25" s="108">
        <v>18652</v>
      </c>
      <c r="D25" s="117">
        <v>19077.22381076595</v>
      </c>
      <c r="E25" s="117">
        <v>19521.682952217227</v>
      </c>
      <c r="F25" s="123"/>
      <c r="G25" s="109">
        <v>84.34</v>
      </c>
      <c r="H25" s="109">
        <v>84.34</v>
      </c>
      <c r="I25" s="109">
        <v>84.34</v>
      </c>
      <c r="J25" s="123"/>
      <c r="K25" s="118">
        <v>1573.1096800000003</v>
      </c>
      <c r="L25" s="119">
        <v>1608.9730562000004</v>
      </c>
      <c r="M25" s="119">
        <v>1646.458740190001</v>
      </c>
      <c r="N25" s="123"/>
      <c r="O25" s="120">
        <v>71.999319999999827</v>
      </c>
      <c r="P25" s="123"/>
      <c r="Q25" s="121">
        <v>1645.1089999999999</v>
      </c>
      <c r="R25" s="122">
        <v>1680.9723762000003</v>
      </c>
      <c r="S25" s="122">
        <v>1718.4580601900004</v>
      </c>
      <c r="T25" s="115"/>
      <c r="X25" s="116"/>
      <c r="Y25" s="116"/>
      <c r="Z25" s="116"/>
      <c r="AA25" s="116"/>
      <c r="AB25" s="116"/>
      <c r="AC25" s="116"/>
      <c r="AD25" s="116"/>
      <c r="AE25" s="116"/>
      <c r="AF25" s="116"/>
    </row>
    <row r="26" spans="1:32">
      <c r="A26" s="85" t="s">
        <v>37</v>
      </c>
      <c r="B26" s="123"/>
      <c r="C26" s="108">
        <v>6203</v>
      </c>
      <c r="D26" s="117">
        <v>6344.4138653070941</v>
      </c>
      <c r="E26" s="117">
        <v>6492.2246971069508</v>
      </c>
      <c r="F26" s="123"/>
      <c r="G26" s="109">
        <v>84.34</v>
      </c>
      <c r="H26" s="109">
        <v>84.34</v>
      </c>
      <c r="I26" s="109">
        <v>84.34</v>
      </c>
      <c r="J26" s="123"/>
      <c r="K26" s="118">
        <v>523.16102000000001</v>
      </c>
      <c r="L26" s="119">
        <v>535.0878654000004</v>
      </c>
      <c r="M26" s="119">
        <v>547.55423095400022</v>
      </c>
      <c r="N26" s="123"/>
      <c r="O26" s="120">
        <v>23.941979999999749</v>
      </c>
      <c r="P26" s="123"/>
      <c r="Q26" s="121">
        <v>547.10299999999984</v>
      </c>
      <c r="R26" s="122">
        <v>559.0298454</v>
      </c>
      <c r="S26" s="122">
        <v>571.49621095400005</v>
      </c>
      <c r="T26" s="115"/>
      <c r="X26" s="116"/>
      <c r="Y26" s="116"/>
      <c r="Z26" s="116"/>
      <c r="AA26" s="116"/>
      <c r="AB26" s="116"/>
      <c r="AC26" s="116"/>
      <c r="AD26" s="116"/>
      <c r="AE26" s="116"/>
      <c r="AF26" s="116"/>
    </row>
    <row r="27" spans="1:32">
      <c r="A27" s="85" t="s">
        <v>38</v>
      </c>
      <c r="B27" s="123"/>
      <c r="C27" s="108">
        <v>10516</v>
      </c>
      <c r="D27" s="117">
        <v>10755.740291676544</v>
      </c>
      <c r="E27" s="117">
        <v>11006.325422409298</v>
      </c>
      <c r="F27" s="123"/>
      <c r="G27" s="109">
        <v>84.34</v>
      </c>
      <c r="H27" s="109">
        <v>84.34</v>
      </c>
      <c r="I27" s="109">
        <v>84.34</v>
      </c>
      <c r="J27" s="123"/>
      <c r="K27" s="118">
        <v>886.91944000000001</v>
      </c>
      <c r="L27" s="119">
        <v>907.13913619999971</v>
      </c>
      <c r="M27" s="119">
        <v>928.27348612600019</v>
      </c>
      <c r="N27" s="123"/>
      <c r="O27" s="120">
        <v>40.589559999999707</v>
      </c>
      <c r="P27" s="123"/>
      <c r="Q27" s="121">
        <v>927.50900000000013</v>
      </c>
      <c r="R27" s="122">
        <v>947.72869620000017</v>
      </c>
      <c r="S27" s="122">
        <v>968.86304612599986</v>
      </c>
      <c r="T27" s="115"/>
      <c r="X27" s="116"/>
      <c r="Y27" s="116"/>
      <c r="Z27" s="116"/>
      <c r="AA27" s="116"/>
      <c r="AB27" s="116"/>
      <c r="AC27" s="116"/>
      <c r="AD27" s="116"/>
      <c r="AE27" s="116"/>
      <c r="AF27" s="116"/>
    </row>
    <row r="28" spans="1:32">
      <c r="A28" s="85" t="s">
        <v>39</v>
      </c>
      <c r="B28" s="123"/>
      <c r="C28" s="108">
        <v>25652</v>
      </c>
      <c r="D28" s="117">
        <v>26236.613500118576</v>
      </c>
      <c r="E28" s="117">
        <v>26847.672447818375</v>
      </c>
      <c r="F28" s="123"/>
      <c r="G28" s="109">
        <v>84.34</v>
      </c>
      <c r="H28" s="109">
        <v>84.34</v>
      </c>
      <c r="I28" s="109">
        <v>84.34</v>
      </c>
      <c r="J28" s="123"/>
      <c r="K28" s="118">
        <v>2163.4896800000001</v>
      </c>
      <c r="L28" s="119">
        <v>2212.7959826000006</v>
      </c>
      <c r="M28" s="119">
        <v>2264.3326942490016</v>
      </c>
      <c r="N28" s="123"/>
      <c r="O28" s="120">
        <v>98.267320000000296</v>
      </c>
      <c r="P28" s="123"/>
      <c r="Q28" s="121">
        <v>2261.7569999999996</v>
      </c>
      <c r="R28" s="122">
        <v>2311.0633025999991</v>
      </c>
      <c r="S28" s="122">
        <v>2362.6000142490007</v>
      </c>
      <c r="T28" s="115"/>
      <c r="X28" s="116"/>
      <c r="Y28" s="116"/>
      <c r="Z28" s="116"/>
      <c r="AA28" s="116"/>
      <c r="AB28" s="116"/>
      <c r="AC28" s="116"/>
      <c r="AD28" s="116"/>
      <c r="AE28" s="116"/>
      <c r="AF28" s="116"/>
    </row>
    <row r="29" spans="1:32">
      <c r="A29" s="85" t="s">
        <v>40</v>
      </c>
      <c r="B29" s="123"/>
      <c r="C29" s="108">
        <v>12813</v>
      </c>
      <c r="D29" s="117">
        <v>13104.918129001642</v>
      </c>
      <c r="E29" s="117">
        <v>13410.041402205348</v>
      </c>
      <c r="F29" s="123"/>
      <c r="G29" s="109">
        <v>84.34</v>
      </c>
      <c r="H29" s="109">
        <v>84.34</v>
      </c>
      <c r="I29" s="109">
        <v>84.34</v>
      </c>
      <c r="J29" s="123"/>
      <c r="K29" s="118">
        <v>1080.6484200000002</v>
      </c>
      <c r="L29" s="119">
        <v>1105.2687949999986</v>
      </c>
      <c r="M29" s="119">
        <v>1131.0028918619992</v>
      </c>
      <c r="N29" s="123"/>
      <c r="O29" s="120">
        <v>48.726580000000773</v>
      </c>
      <c r="P29" s="123"/>
      <c r="Q29" s="121">
        <v>1129.3749999999998</v>
      </c>
      <c r="R29" s="122">
        <v>1153.9953749999997</v>
      </c>
      <c r="S29" s="122">
        <v>1179.7294718620001</v>
      </c>
      <c r="T29" s="115"/>
      <c r="X29" s="116"/>
      <c r="Y29" s="116"/>
      <c r="Z29" s="116"/>
      <c r="AA29" s="116"/>
      <c r="AB29" s="116"/>
      <c r="AC29" s="116"/>
      <c r="AD29" s="116"/>
      <c r="AE29" s="116"/>
      <c r="AF29" s="116"/>
    </row>
    <row r="30" spans="1:32">
      <c r="A30" s="85" t="s">
        <v>41</v>
      </c>
      <c r="B30" s="123"/>
      <c r="C30" s="108">
        <v>12040</v>
      </c>
      <c r="D30" s="117">
        <v>12314.590308276014</v>
      </c>
      <c r="E30" s="117">
        <v>12601.601923274829</v>
      </c>
      <c r="F30" s="123"/>
      <c r="G30" s="109">
        <v>84.34</v>
      </c>
      <c r="H30" s="109">
        <v>84.34</v>
      </c>
      <c r="I30" s="109">
        <v>84.34</v>
      </c>
      <c r="J30" s="123"/>
      <c r="K30" s="118">
        <v>1015.4536000000001</v>
      </c>
      <c r="L30" s="119">
        <v>1038.6125465999992</v>
      </c>
      <c r="M30" s="119">
        <v>1062.8191062089991</v>
      </c>
      <c r="N30" s="123"/>
      <c r="O30" s="120">
        <v>46.88340000000084</v>
      </c>
      <c r="P30" s="123"/>
      <c r="Q30" s="121">
        <v>1062.337</v>
      </c>
      <c r="R30" s="122">
        <v>1085.4959465999998</v>
      </c>
      <c r="S30" s="122">
        <v>1109.7025062090004</v>
      </c>
      <c r="T30" s="115"/>
      <c r="X30" s="116"/>
      <c r="Y30" s="116"/>
      <c r="Z30" s="116"/>
      <c r="AA30" s="116"/>
      <c r="AB30" s="116"/>
      <c r="AC30" s="116"/>
      <c r="AD30" s="116"/>
      <c r="AE30" s="116"/>
      <c r="AF30" s="116"/>
    </row>
    <row r="31" spans="1:32">
      <c r="A31" s="85" t="s">
        <v>42</v>
      </c>
      <c r="B31" s="123"/>
      <c r="C31" s="108">
        <v>23267</v>
      </c>
      <c r="D31" s="117">
        <v>23797.926670618919</v>
      </c>
      <c r="E31" s="117">
        <v>24352.870223215556</v>
      </c>
      <c r="F31" s="123"/>
      <c r="G31" s="109">
        <v>84.34</v>
      </c>
      <c r="H31" s="109">
        <v>84.34</v>
      </c>
      <c r="I31" s="109">
        <v>84.34</v>
      </c>
      <c r="J31" s="123"/>
      <c r="K31" s="118">
        <v>1962.33878</v>
      </c>
      <c r="L31" s="119">
        <v>2007.1171353999998</v>
      </c>
      <c r="M31" s="119">
        <v>2053.9210746260001</v>
      </c>
      <c r="N31" s="123"/>
      <c r="O31" s="120">
        <v>91.714219999999969</v>
      </c>
      <c r="P31" s="123"/>
      <c r="Q31" s="121">
        <v>2054.0529999999999</v>
      </c>
      <c r="R31" s="122">
        <v>2098.8313553999997</v>
      </c>
      <c r="S31" s="122">
        <v>2145.6352946259994</v>
      </c>
      <c r="T31" s="115"/>
      <c r="X31" s="116"/>
      <c r="Y31" s="116"/>
      <c r="Z31" s="116"/>
      <c r="AA31" s="116"/>
      <c r="AB31" s="116"/>
      <c r="AC31" s="116"/>
      <c r="AD31" s="116"/>
      <c r="AE31" s="116"/>
      <c r="AF31" s="116"/>
    </row>
    <row r="32" spans="1:32">
      <c r="A32" s="85" t="s">
        <v>43</v>
      </c>
      <c r="B32" s="123"/>
      <c r="C32" s="108">
        <v>28440</v>
      </c>
      <c r="D32" s="117">
        <v>29088.123253497753</v>
      </c>
      <c r="E32" s="117">
        <v>29765.564867785168</v>
      </c>
      <c r="F32" s="123"/>
      <c r="G32" s="109">
        <v>84.34</v>
      </c>
      <c r="H32" s="109">
        <v>84.34</v>
      </c>
      <c r="I32" s="109">
        <v>84.34</v>
      </c>
      <c r="J32" s="123"/>
      <c r="K32" s="118">
        <v>2398.6296000000002</v>
      </c>
      <c r="L32" s="119">
        <v>2453.2923152000008</v>
      </c>
      <c r="M32" s="119">
        <v>2510.427740949001</v>
      </c>
      <c r="N32" s="123"/>
      <c r="O32" s="120">
        <v>108.83439999999898</v>
      </c>
      <c r="P32" s="123"/>
      <c r="Q32" s="121">
        <v>2507.4639999999999</v>
      </c>
      <c r="R32" s="122">
        <v>2562.1267152</v>
      </c>
      <c r="S32" s="122">
        <v>2619.2621409489998</v>
      </c>
      <c r="T32" s="115"/>
      <c r="X32" s="116"/>
      <c r="Y32" s="116"/>
      <c r="Z32" s="116"/>
      <c r="AA32" s="116"/>
      <c r="AB32" s="116"/>
      <c r="AC32" s="116"/>
      <c r="AD32" s="116"/>
      <c r="AE32" s="116"/>
      <c r="AF32" s="116"/>
    </row>
    <row r="33" spans="1:32">
      <c r="A33" s="85" t="s">
        <v>44</v>
      </c>
      <c r="B33" s="123"/>
      <c r="C33" s="108">
        <v>32950</v>
      </c>
      <c r="D33" s="117">
        <v>33700.901956367066</v>
      </c>
      <c r="E33" s="117">
        <v>34485.771548292614</v>
      </c>
      <c r="F33" s="123"/>
      <c r="G33" s="109">
        <v>84.34</v>
      </c>
      <c r="H33" s="109">
        <v>84.34</v>
      </c>
      <c r="I33" s="109">
        <v>84.34</v>
      </c>
      <c r="J33" s="123"/>
      <c r="K33" s="118">
        <v>2779.0030000000002</v>
      </c>
      <c r="L33" s="119">
        <v>2842.3340709999984</v>
      </c>
      <c r="M33" s="119">
        <v>2908.5299723829994</v>
      </c>
      <c r="N33" s="123"/>
      <c r="O33" s="120">
        <v>126.09200000000047</v>
      </c>
      <c r="P33" s="123"/>
      <c r="Q33" s="121">
        <v>2905.0949999999998</v>
      </c>
      <c r="R33" s="122">
        <v>2968.4260710000003</v>
      </c>
      <c r="S33" s="122">
        <v>3034.621972383</v>
      </c>
      <c r="T33" s="115"/>
      <c r="X33" s="116"/>
      <c r="Y33" s="116"/>
      <c r="Z33" s="116"/>
      <c r="AA33" s="116"/>
      <c r="AB33" s="116"/>
      <c r="AC33" s="116"/>
      <c r="AD33" s="116"/>
      <c r="AE33" s="116"/>
      <c r="AF33" s="116"/>
    </row>
    <row r="34" spans="1:32">
      <c r="A34" s="85" t="s">
        <v>45</v>
      </c>
      <c r="B34" s="123"/>
      <c r="C34" s="108">
        <v>8621</v>
      </c>
      <c r="D34" s="117">
        <v>8817.5388641214158</v>
      </c>
      <c r="E34" s="117">
        <v>9022.9683170144526</v>
      </c>
      <c r="F34" s="123"/>
      <c r="G34" s="109">
        <v>84.34</v>
      </c>
      <c r="H34" s="109">
        <v>84.34</v>
      </c>
      <c r="I34" s="109">
        <v>84.34</v>
      </c>
      <c r="J34" s="123"/>
      <c r="K34" s="118">
        <v>727.09514000000001</v>
      </c>
      <c r="L34" s="119">
        <v>743.67122780000022</v>
      </c>
      <c r="M34" s="119">
        <v>760.99714785699894</v>
      </c>
      <c r="N34" s="123"/>
      <c r="O34" s="120">
        <v>33.275860000000336</v>
      </c>
      <c r="P34" s="123"/>
      <c r="Q34" s="121">
        <v>760.37100000000009</v>
      </c>
      <c r="R34" s="122">
        <v>776.94708779999996</v>
      </c>
      <c r="S34" s="122">
        <v>794.27300785700004</v>
      </c>
      <c r="T34" s="115"/>
      <c r="X34" s="116"/>
      <c r="Y34" s="116"/>
      <c r="Z34" s="116"/>
      <c r="AA34" s="116"/>
      <c r="AB34" s="116"/>
      <c r="AC34" s="116"/>
      <c r="AD34" s="116"/>
      <c r="AE34" s="116"/>
      <c r="AF34" s="116"/>
    </row>
    <row r="35" spans="1:32">
      <c r="A35" s="85" t="s">
        <v>46</v>
      </c>
      <c r="B35" s="107"/>
      <c r="C35" s="108">
        <v>25973.629515652701</v>
      </c>
      <c r="D35" s="108">
        <v>26567.099587338747</v>
      </c>
      <c r="E35" s="108">
        <v>27187.205381860917</v>
      </c>
      <c r="F35" s="107"/>
      <c r="G35" s="109">
        <v>84.34</v>
      </c>
      <c r="H35" s="109">
        <v>84.34</v>
      </c>
      <c r="I35" s="109">
        <v>84.34</v>
      </c>
      <c r="J35" s="107"/>
      <c r="K35" s="118">
        <v>2190.6159133501492</v>
      </c>
      <c r="L35" s="119">
        <v>2240.6691791961503</v>
      </c>
      <c r="M35" s="119">
        <v>2292.9689019061498</v>
      </c>
      <c r="N35" s="107"/>
      <c r="O35" s="120">
        <v>115.29557438684995</v>
      </c>
      <c r="P35" s="107"/>
      <c r="Q35" s="121">
        <v>2305.9114877369989</v>
      </c>
      <c r="R35" s="122">
        <v>2355.9647535829999</v>
      </c>
      <c r="S35" s="122">
        <v>2408.2644762929999</v>
      </c>
      <c r="T35" s="115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2">
      <c r="A36" s="85" t="s">
        <v>129</v>
      </c>
      <c r="B36" s="123"/>
      <c r="C36" s="108">
        <v>24124.238636363636</v>
      </c>
      <c r="D36" s="117">
        <v>24674.214588462288</v>
      </c>
      <c r="E36" s="117">
        <v>25249.069131466786</v>
      </c>
      <c r="F36" s="123"/>
      <c r="G36" s="109">
        <v>84.34</v>
      </c>
      <c r="H36" s="109">
        <v>84.34</v>
      </c>
      <c r="I36" s="109">
        <v>84.34</v>
      </c>
      <c r="J36" s="123"/>
      <c r="K36" s="118">
        <v>2034.638286590909</v>
      </c>
      <c r="L36" s="119">
        <v>2081.0232583909096</v>
      </c>
      <c r="M36" s="119">
        <v>2129.5064905479089</v>
      </c>
      <c r="N36" s="123"/>
      <c r="O36" s="120">
        <v>93.112713409090887</v>
      </c>
      <c r="P36" s="123"/>
      <c r="Q36" s="121">
        <v>2127.7509999999979</v>
      </c>
      <c r="R36" s="122">
        <v>2174.135971799999</v>
      </c>
      <c r="S36" s="122">
        <v>2222.6192039570001</v>
      </c>
      <c r="T36" s="115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1:32">
      <c r="A37" s="85" t="s">
        <v>48</v>
      </c>
      <c r="B37" s="123"/>
      <c r="C37" s="108">
        <v>13003.000000000002</v>
      </c>
      <c r="D37" s="108">
        <v>13291.619437989104</v>
      </c>
      <c r="E37" s="108">
        <v>13593.294801339815</v>
      </c>
      <c r="F37" s="107"/>
      <c r="G37" s="109">
        <v>84.34</v>
      </c>
      <c r="H37" s="109">
        <v>84.34</v>
      </c>
      <c r="I37" s="109">
        <v>84.34</v>
      </c>
      <c r="J37" s="107"/>
      <c r="K37" s="118">
        <v>1096.6730200000002</v>
      </c>
      <c r="L37" s="119">
        <v>1121.0151834000012</v>
      </c>
      <c r="M37" s="119">
        <v>1146.458483545</v>
      </c>
      <c r="N37" s="124"/>
      <c r="O37" s="120">
        <v>19.939979999999515</v>
      </c>
      <c r="P37" s="123"/>
      <c r="Q37" s="121">
        <v>1116.6129999999998</v>
      </c>
      <c r="R37" s="122">
        <v>1140.9551634000006</v>
      </c>
      <c r="S37" s="122">
        <v>1166.3984635449995</v>
      </c>
      <c r="T37" s="115"/>
      <c r="X37" s="116"/>
      <c r="Y37" s="116"/>
      <c r="Z37" s="116"/>
      <c r="AA37" s="116"/>
      <c r="AB37" s="116"/>
      <c r="AC37" s="116"/>
      <c r="AD37" s="116"/>
      <c r="AE37" s="116"/>
      <c r="AF37" s="116"/>
    </row>
    <row r="38" spans="1:32">
      <c r="A38" s="85" t="s">
        <v>49</v>
      </c>
      <c r="B38" s="107"/>
      <c r="C38" s="108">
        <v>1784</v>
      </c>
      <c r="D38" s="117">
        <v>1824.6719658525012</v>
      </c>
      <c r="E38" s="117">
        <v>1867.1837597462672</v>
      </c>
      <c r="F38" s="107"/>
      <c r="G38" s="109">
        <v>84.34</v>
      </c>
      <c r="H38" s="109">
        <v>84.34</v>
      </c>
      <c r="I38" s="109">
        <v>84.34</v>
      </c>
      <c r="J38" s="107"/>
      <c r="K38" s="118">
        <v>150.46256</v>
      </c>
      <c r="L38" s="119">
        <v>153.89283359999996</v>
      </c>
      <c r="M38" s="119">
        <v>157.47827829700017</v>
      </c>
      <c r="N38" s="124"/>
      <c r="O38" s="120">
        <v>6.8894400000000022</v>
      </c>
      <c r="P38" s="107"/>
      <c r="Q38" s="121">
        <v>157.352</v>
      </c>
      <c r="R38" s="122">
        <v>160.78227359999991</v>
      </c>
      <c r="S38" s="122">
        <v>164.36771829700001</v>
      </c>
      <c r="T38" s="115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1:32">
      <c r="A39" s="85" t="s">
        <v>50</v>
      </c>
      <c r="B39" s="107"/>
      <c r="C39" s="108">
        <v>6933.0000000000045</v>
      </c>
      <c r="D39" s="108">
        <v>7091.0574958501165</v>
      </c>
      <c r="E39" s="108">
        <v>7256.264845743427</v>
      </c>
      <c r="F39" s="107"/>
      <c r="G39" s="109">
        <v>84.34</v>
      </c>
      <c r="H39" s="109">
        <v>84.34</v>
      </c>
      <c r="I39" s="109">
        <v>84.34</v>
      </c>
      <c r="J39" s="107"/>
      <c r="K39" s="118">
        <v>584.7292200000004</v>
      </c>
      <c r="L39" s="119">
        <v>598.05978919999882</v>
      </c>
      <c r="M39" s="119">
        <v>611.99337709000065</v>
      </c>
      <c r="N39" s="124"/>
      <c r="O39" s="120">
        <v>26.764780000000144</v>
      </c>
      <c r="P39" s="107"/>
      <c r="Q39" s="121">
        <v>611.4940000000006</v>
      </c>
      <c r="R39" s="122">
        <v>624.82456919999902</v>
      </c>
      <c r="S39" s="122">
        <v>638.75815709000085</v>
      </c>
      <c r="T39" s="115"/>
      <c r="X39" s="116"/>
      <c r="Y39" s="116"/>
      <c r="Z39" s="116"/>
      <c r="AA39" s="116"/>
      <c r="AB39" s="116"/>
      <c r="AC39" s="116"/>
      <c r="AD39" s="116"/>
      <c r="AE39" s="116"/>
      <c r="AF39" s="116"/>
    </row>
    <row r="40" spans="1:32">
      <c r="A40" s="85" t="s">
        <v>51</v>
      </c>
      <c r="B40" s="107"/>
      <c r="C40" s="108">
        <v>12127</v>
      </c>
      <c r="D40" s="117">
        <v>12403.376905382976</v>
      </c>
      <c r="E40" s="117">
        <v>12692.255935511042</v>
      </c>
      <c r="F40" s="107"/>
      <c r="G40" s="109">
        <v>84.34</v>
      </c>
      <c r="H40" s="109">
        <v>84.34</v>
      </c>
      <c r="I40" s="109">
        <v>84.34</v>
      </c>
      <c r="J40" s="107"/>
      <c r="K40" s="118">
        <v>1022.7911800000001</v>
      </c>
      <c r="L40" s="119">
        <v>1046.1008082000003</v>
      </c>
      <c r="M40" s="119">
        <v>1070.4648656010013</v>
      </c>
      <c r="N40" s="124"/>
      <c r="O40" s="120">
        <v>46.457819999999487</v>
      </c>
      <c r="P40" s="124"/>
      <c r="Q40" s="121">
        <v>1069.248999999998</v>
      </c>
      <c r="R40" s="122">
        <v>1092.5586282000004</v>
      </c>
      <c r="S40" s="122">
        <v>1116.922685601</v>
      </c>
      <c r="T40" s="115"/>
      <c r="X40" s="116"/>
      <c r="Y40" s="116"/>
      <c r="Z40" s="116"/>
      <c r="AA40" s="116"/>
      <c r="AB40" s="116"/>
      <c r="AC40" s="116"/>
      <c r="AD40" s="116"/>
      <c r="AE40" s="116"/>
      <c r="AF40" s="116"/>
    </row>
    <row r="41" spans="1:32">
      <c r="A41" s="85" t="s">
        <v>52</v>
      </c>
      <c r="B41" s="107"/>
      <c r="C41" s="108">
        <v>36459.275741012585</v>
      </c>
      <c r="D41" s="108">
        <v>37329.691014903961</v>
      </c>
      <c r="E41" s="108">
        <v>38239.480202454346</v>
      </c>
      <c r="F41" s="107"/>
      <c r="G41" s="109">
        <v>84.34</v>
      </c>
      <c r="H41" s="109">
        <v>84.34</v>
      </c>
      <c r="I41" s="109">
        <v>84.34</v>
      </c>
      <c r="J41" s="107"/>
      <c r="K41" s="118">
        <v>3074.9753159970014</v>
      </c>
      <c r="L41" s="119">
        <v>3148.3861401970003</v>
      </c>
      <c r="M41" s="119">
        <v>3225.1177602749999</v>
      </c>
      <c r="N41" s="124"/>
      <c r="O41" s="120">
        <v>292.49368400300153</v>
      </c>
      <c r="P41" s="124"/>
      <c r="Q41" s="121">
        <v>3367.4690000000028</v>
      </c>
      <c r="R41" s="122">
        <v>3440.8798242000021</v>
      </c>
      <c r="S41" s="122">
        <v>3517.6114442780013</v>
      </c>
      <c r="T41" s="115"/>
      <c r="X41" s="116"/>
      <c r="Y41" s="116"/>
      <c r="Z41" s="116"/>
      <c r="AA41" s="116"/>
      <c r="AB41" s="116"/>
      <c r="AC41" s="116"/>
      <c r="AD41" s="116"/>
      <c r="AE41" s="116"/>
      <c r="AF41" s="116"/>
    </row>
    <row r="42" spans="1:32">
      <c r="A42" s="85" t="s">
        <v>53</v>
      </c>
      <c r="B42" s="124"/>
      <c r="C42" s="108">
        <v>525344.22686648217</v>
      </c>
      <c r="D42" s="108">
        <v>533160.08635292912</v>
      </c>
      <c r="E42" s="108">
        <v>545550.15848983848</v>
      </c>
      <c r="F42" s="107"/>
      <c r="G42" s="109">
        <v>84.34</v>
      </c>
      <c r="H42" s="109">
        <v>84.34</v>
      </c>
      <c r="I42" s="109">
        <v>84.34</v>
      </c>
      <c r="J42" s="107"/>
      <c r="K42" s="118">
        <v>44307.532093919108</v>
      </c>
      <c r="L42" s="119">
        <v>44966.721683006042</v>
      </c>
      <c r="M42" s="119">
        <v>46011.70036703298</v>
      </c>
      <c r="N42" s="124"/>
      <c r="O42" s="120">
        <v>4066.0044799999969</v>
      </c>
      <c r="P42" s="124"/>
      <c r="Q42" s="121">
        <v>48373.536573919104</v>
      </c>
      <c r="R42" s="122">
        <v>49032.726163006038</v>
      </c>
      <c r="S42" s="122">
        <v>50077.704847032976</v>
      </c>
      <c r="T42" s="115"/>
      <c r="X42" s="116"/>
      <c r="Y42" s="116"/>
      <c r="Z42" s="116"/>
      <c r="AA42" s="116"/>
      <c r="AB42" s="116"/>
      <c r="AC42" s="116"/>
      <c r="AD42" s="116"/>
      <c r="AE42" s="116"/>
      <c r="AF42" s="116"/>
    </row>
    <row r="43" spans="1:32">
      <c r="A43" s="85" t="s">
        <v>54</v>
      </c>
      <c r="B43" s="124"/>
      <c r="C43" s="108">
        <v>3432.2148446763113</v>
      </c>
      <c r="D43" s="108">
        <v>3511.1329641925527</v>
      </c>
      <c r="E43" s="108">
        <v>3593.6210063789454</v>
      </c>
      <c r="F43" s="107"/>
      <c r="G43" s="109">
        <v>84.34</v>
      </c>
      <c r="H43" s="109">
        <v>84.34</v>
      </c>
      <c r="I43" s="109">
        <v>84.34</v>
      </c>
      <c r="J43" s="107"/>
      <c r="K43" s="118">
        <v>289.47300000000013</v>
      </c>
      <c r="L43" s="119">
        <v>296.1289541999999</v>
      </c>
      <c r="M43" s="119">
        <v>303.08599567800024</v>
      </c>
      <c r="N43" s="124"/>
      <c r="O43" s="120">
        <v>15.846</v>
      </c>
      <c r="P43" s="124"/>
      <c r="Q43" s="121">
        <v>305.31900000000013</v>
      </c>
      <c r="R43" s="122">
        <v>311.9749541999999</v>
      </c>
      <c r="S43" s="122">
        <v>318.93199567800025</v>
      </c>
      <c r="T43" s="115"/>
      <c r="X43" s="116"/>
      <c r="Y43" s="116"/>
      <c r="Z43" s="116"/>
      <c r="AA43" s="116"/>
      <c r="AB43" s="116"/>
      <c r="AC43" s="116"/>
      <c r="AD43" s="116"/>
      <c r="AE43" s="116"/>
      <c r="AF43" s="116"/>
    </row>
    <row r="44" spans="1:32">
      <c r="A44" s="85" t="s">
        <v>55</v>
      </c>
      <c r="B44" s="124"/>
      <c r="C44" s="108">
        <v>7171</v>
      </c>
      <c r="D44" s="117">
        <v>7334.6338913919863</v>
      </c>
      <c r="E44" s="117">
        <v>7505.6698894711853</v>
      </c>
      <c r="F44" s="107"/>
      <c r="G44" s="109">
        <v>84.34</v>
      </c>
      <c r="H44" s="109">
        <v>84.34</v>
      </c>
      <c r="I44" s="109">
        <v>84.34</v>
      </c>
      <c r="J44" s="107"/>
      <c r="K44" s="118">
        <v>604.80214000000001</v>
      </c>
      <c r="L44" s="119">
        <v>618.6030224000001</v>
      </c>
      <c r="M44" s="119">
        <v>633.02819847799981</v>
      </c>
      <c r="N44" s="124"/>
      <c r="O44" s="120">
        <v>28.26586000000022</v>
      </c>
      <c r="P44" s="124"/>
      <c r="Q44" s="121">
        <v>633.06799999999987</v>
      </c>
      <c r="R44" s="122">
        <v>646.86888239999996</v>
      </c>
      <c r="S44" s="122">
        <v>661.2940584779999</v>
      </c>
      <c r="T44" s="115"/>
      <c r="X44" s="116"/>
      <c r="Y44" s="116"/>
      <c r="Z44" s="116"/>
      <c r="AA44" s="116"/>
      <c r="AB44" s="116"/>
      <c r="AC44" s="116"/>
      <c r="AD44" s="116"/>
      <c r="AE44" s="116"/>
      <c r="AF44" s="116"/>
    </row>
    <row r="45" spans="1:32">
      <c r="A45" s="85" t="s">
        <v>56</v>
      </c>
      <c r="B45" s="124"/>
      <c r="C45" s="108">
        <v>8132</v>
      </c>
      <c r="D45" s="117">
        <v>8317.3217121176203</v>
      </c>
      <c r="E45" s="117">
        <v>8511.0265963481106</v>
      </c>
      <c r="F45" s="107"/>
      <c r="G45" s="109">
        <v>84.34</v>
      </c>
      <c r="H45" s="109">
        <v>84.34</v>
      </c>
      <c r="I45" s="109">
        <v>84.34</v>
      </c>
      <c r="J45" s="107"/>
      <c r="K45" s="118">
        <v>685.85288000000003</v>
      </c>
      <c r="L45" s="119">
        <v>701.48291320000021</v>
      </c>
      <c r="M45" s="119">
        <v>717.81998313599968</v>
      </c>
      <c r="N45" s="124"/>
      <c r="O45" s="120">
        <v>31.121119999999646</v>
      </c>
      <c r="P45" s="124"/>
      <c r="Q45" s="121">
        <v>716.97400000000005</v>
      </c>
      <c r="R45" s="122">
        <v>732.60403320000012</v>
      </c>
      <c r="S45" s="122">
        <v>748.9411031359997</v>
      </c>
      <c r="T45" s="115"/>
      <c r="X45" s="116"/>
      <c r="Y45" s="116"/>
      <c r="Z45" s="116"/>
      <c r="AA45" s="116"/>
      <c r="AB45" s="116"/>
      <c r="AC45" s="116"/>
      <c r="AD45" s="116"/>
      <c r="AE45" s="116"/>
      <c r="AF45" s="116"/>
    </row>
    <row r="46" spans="1:32">
      <c r="A46" s="85" t="s">
        <v>57</v>
      </c>
      <c r="B46" s="124"/>
      <c r="C46" s="108">
        <v>24219</v>
      </c>
      <c r="D46" s="117">
        <v>24770.9295257292</v>
      </c>
      <c r="E46" s="117">
        <v>25347.826013943559</v>
      </c>
      <c r="F46" s="107"/>
      <c r="G46" s="109">
        <v>84.34</v>
      </c>
      <c r="H46" s="109">
        <v>84.34</v>
      </c>
      <c r="I46" s="109">
        <v>84.34</v>
      </c>
      <c r="J46" s="107"/>
      <c r="K46" s="118">
        <v>2042.6304600000001</v>
      </c>
      <c r="L46" s="119">
        <v>2089.1801962000009</v>
      </c>
      <c r="M46" s="119">
        <v>2137.8356460159998</v>
      </c>
      <c r="N46" s="124"/>
      <c r="O46" s="120">
        <v>92.678540000000737</v>
      </c>
      <c r="P46" s="124"/>
      <c r="Q46" s="121">
        <v>2135.3089999999997</v>
      </c>
      <c r="R46" s="122">
        <v>2181.8587361999989</v>
      </c>
      <c r="S46" s="122">
        <v>2230.5141860160011</v>
      </c>
      <c r="T46" s="115"/>
      <c r="X46" s="116"/>
      <c r="Y46" s="116"/>
      <c r="Z46" s="116"/>
      <c r="AA46" s="116"/>
      <c r="AB46" s="116"/>
      <c r="AC46" s="116"/>
      <c r="AD46" s="116"/>
      <c r="AE46" s="116"/>
      <c r="AF46" s="116"/>
    </row>
    <row r="47" spans="1:32">
      <c r="A47" s="85" t="s">
        <v>58</v>
      </c>
      <c r="B47" s="124"/>
      <c r="C47" s="108">
        <v>736.88523038890196</v>
      </c>
      <c r="D47" s="108">
        <v>753.66863535688856</v>
      </c>
      <c r="E47" s="108">
        <v>771.21125065212209</v>
      </c>
      <c r="F47" s="107"/>
      <c r="G47" s="109">
        <v>84.34</v>
      </c>
      <c r="H47" s="109">
        <v>84.34</v>
      </c>
      <c r="I47" s="109">
        <v>84.34</v>
      </c>
      <c r="J47" s="107"/>
      <c r="K47" s="118">
        <v>62.148900330999993</v>
      </c>
      <c r="L47" s="119">
        <v>63.564412705999978</v>
      </c>
      <c r="M47" s="119">
        <v>65.043956879999982</v>
      </c>
      <c r="N47" s="124"/>
      <c r="O47" s="120">
        <v>2.7828600000000079</v>
      </c>
      <c r="P47" s="124"/>
      <c r="Q47" s="121">
        <v>64.931760330999992</v>
      </c>
      <c r="R47" s="122">
        <v>66.347272705999984</v>
      </c>
      <c r="S47" s="122">
        <v>67.826816879999981</v>
      </c>
      <c r="T47" s="115"/>
      <c r="X47" s="116"/>
      <c r="Y47" s="116"/>
      <c r="Z47" s="116"/>
      <c r="AA47" s="116"/>
      <c r="AB47" s="116"/>
      <c r="AC47" s="116"/>
      <c r="AD47" s="116"/>
      <c r="AE47" s="116"/>
      <c r="AF47" s="116"/>
    </row>
    <row r="48" spans="1:32">
      <c r="A48" s="85" t="s">
        <v>132</v>
      </c>
      <c r="B48" s="124"/>
      <c r="C48" s="108">
        <v>2109</v>
      </c>
      <c r="D48" s="117">
        <v>2157.0804523002057</v>
      </c>
      <c r="E48" s="117">
        <v>2207.3358589399859</v>
      </c>
      <c r="F48" s="107"/>
      <c r="G48" s="109">
        <v>84.34</v>
      </c>
      <c r="H48" s="109">
        <v>84.34</v>
      </c>
      <c r="I48" s="109">
        <v>84.34</v>
      </c>
      <c r="J48" s="107"/>
      <c r="K48" s="118">
        <v>177.87306000000001</v>
      </c>
      <c r="L48" s="119">
        <v>181.92816534699935</v>
      </c>
      <c r="M48" s="119">
        <v>186.16670634299842</v>
      </c>
      <c r="N48" s="124"/>
      <c r="O48" s="120">
        <v>8.1409399900014687</v>
      </c>
      <c r="P48" s="124"/>
      <c r="Q48" s="121">
        <v>186.01399993000061</v>
      </c>
      <c r="R48" s="122">
        <v>190.0691052549987</v>
      </c>
      <c r="S48" s="122">
        <v>194.30764630499996</v>
      </c>
      <c r="T48" s="115"/>
      <c r="X48" s="116"/>
      <c r="Y48" s="116"/>
      <c r="Z48" s="116"/>
      <c r="AA48" s="116"/>
      <c r="AB48" s="116"/>
      <c r="AC48" s="116"/>
      <c r="AD48" s="116"/>
      <c r="AE48" s="116"/>
      <c r="AF48" s="116"/>
    </row>
    <row r="49" spans="1:32">
      <c r="A49" s="85" t="s">
        <v>60</v>
      </c>
      <c r="B49" s="124"/>
      <c r="C49" s="108">
        <v>1821.0000000000157</v>
      </c>
      <c r="D49" s="108">
        <v>1862.5148610623648</v>
      </c>
      <c r="E49" s="108">
        <v>1905.9076799976458</v>
      </c>
      <c r="F49" s="107"/>
      <c r="G49" s="109">
        <v>84.34</v>
      </c>
      <c r="H49" s="109">
        <v>84.34</v>
      </c>
      <c r="I49" s="109">
        <v>84.34</v>
      </c>
      <c r="J49" s="107"/>
      <c r="K49" s="118">
        <v>153.58314000000132</v>
      </c>
      <c r="L49" s="119">
        <v>157.08450338199984</v>
      </c>
      <c r="M49" s="119">
        <v>160.74425373100146</v>
      </c>
      <c r="N49" s="124"/>
      <c r="O49" s="120">
        <v>7.029859993998631</v>
      </c>
      <c r="P49" s="124"/>
      <c r="Q49" s="121">
        <v>160.61299999399995</v>
      </c>
      <c r="R49" s="122">
        <v>164.11436337599849</v>
      </c>
      <c r="S49" s="122">
        <v>167.77411372500009</v>
      </c>
      <c r="T49" s="115"/>
      <c r="X49" s="116"/>
      <c r="Y49" s="116"/>
      <c r="Z49" s="116"/>
      <c r="AA49" s="116"/>
      <c r="AB49" s="116"/>
      <c r="AC49" s="116"/>
      <c r="AD49" s="116"/>
      <c r="AE49" s="116"/>
      <c r="AF49" s="116"/>
    </row>
    <row r="50" spans="1:32">
      <c r="A50" s="85" t="s">
        <v>61</v>
      </c>
      <c r="B50" s="124"/>
      <c r="C50" s="108">
        <v>880</v>
      </c>
      <c r="D50" s="117">
        <v>900.06199668010061</v>
      </c>
      <c r="E50" s="117">
        <v>921.03151356414639</v>
      </c>
      <c r="F50" s="107"/>
      <c r="G50" s="109">
        <v>84.34</v>
      </c>
      <c r="H50" s="109">
        <v>84.34</v>
      </c>
      <c r="I50" s="109">
        <v>84.34</v>
      </c>
      <c r="J50" s="107"/>
      <c r="K50" s="118">
        <v>74.219200000000001</v>
      </c>
      <c r="L50" s="119">
        <v>75.911228799999691</v>
      </c>
      <c r="M50" s="119">
        <v>77.6797978540001</v>
      </c>
      <c r="N50" s="124"/>
      <c r="O50" s="120">
        <v>3.3968000000001775</v>
      </c>
      <c r="P50" s="124"/>
      <c r="Q50" s="121">
        <v>77.616000000000213</v>
      </c>
      <c r="R50" s="122">
        <v>79.308028800000173</v>
      </c>
      <c r="S50" s="122">
        <v>81.076597854000042</v>
      </c>
      <c r="T50" s="115"/>
      <c r="X50" s="116"/>
      <c r="Y50" s="116"/>
      <c r="Z50" s="116"/>
      <c r="AA50" s="116"/>
      <c r="AB50" s="116"/>
      <c r="AC50" s="116"/>
      <c r="AD50" s="116"/>
      <c r="AE50" s="116"/>
      <c r="AF50" s="116"/>
    </row>
    <row r="51" spans="1:32">
      <c r="A51" s="85" t="s">
        <v>62</v>
      </c>
      <c r="B51" s="124"/>
      <c r="C51" s="108">
        <v>692</v>
      </c>
      <c r="D51" s="117">
        <v>707.77592136589692</v>
      </c>
      <c r="E51" s="117">
        <v>724.26547932178983</v>
      </c>
      <c r="F51" s="107"/>
      <c r="G51" s="109">
        <v>84.34</v>
      </c>
      <c r="H51" s="109">
        <v>84.34</v>
      </c>
      <c r="I51" s="109">
        <v>84.34</v>
      </c>
      <c r="J51" s="107"/>
      <c r="K51" s="118">
        <v>58.363279999999996</v>
      </c>
      <c r="L51" s="119">
        <v>59.693821207999747</v>
      </c>
      <c r="M51" s="119">
        <v>61.084550525999752</v>
      </c>
      <c r="N51" s="124"/>
      <c r="O51" s="120">
        <v>2.6707200080001567</v>
      </c>
      <c r="P51" s="124"/>
      <c r="Q51" s="121">
        <v>61.03400000800012</v>
      </c>
      <c r="R51" s="122">
        <v>62.364541216000433</v>
      </c>
      <c r="S51" s="122">
        <v>63.75527053400031</v>
      </c>
      <c r="T51" s="115"/>
      <c r="X51" s="116"/>
      <c r="Y51" s="116"/>
      <c r="Z51" s="116"/>
      <c r="AA51" s="116"/>
      <c r="AB51" s="116"/>
      <c r="AC51" s="116"/>
      <c r="AD51" s="116"/>
      <c r="AE51" s="116"/>
      <c r="AF51" s="116"/>
    </row>
    <row r="52" spans="1:32">
      <c r="A52" s="85" t="s">
        <v>63</v>
      </c>
      <c r="B52" s="124"/>
      <c r="C52" s="108">
        <v>6045</v>
      </c>
      <c r="D52" s="117">
        <v>6182.7667460872408</v>
      </c>
      <c r="E52" s="117">
        <v>6326.7654778396291</v>
      </c>
      <c r="F52" s="107"/>
      <c r="G52" s="109">
        <v>84.34</v>
      </c>
      <c r="H52" s="109">
        <v>84.34</v>
      </c>
      <c r="I52" s="109">
        <v>84.34</v>
      </c>
      <c r="J52" s="107"/>
      <c r="K52" s="118">
        <v>509.83530000000007</v>
      </c>
      <c r="L52" s="119">
        <v>521.45454736499789</v>
      </c>
      <c r="M52" s="119">
        <v>533.59940040099434</v>
      </c>
      <c r="N52" s="124"/>
      <c r="O52" s="120">
        <v>23.157700051001971</v>
      </c>
      <c r="P52" s="124"/>
      <c r="Q52" s="121">
        <v>532.99300005100577</v>
      </c>
      <c r="R52" s="122">
        <v>544.61224741599653</v>
      </c>
      <c r="S52" s="122">
        <v>556.75710045199992</v>
      </c>
      <c r="T52" s="115"/>
      <c r="X52" s="116"/>
      <c r="Y52" s="116"/>
      <c r="Z52" s="116"/>
      <c r="AA52" s="116"/>
      <c r="AB52" s="116"/>
      <c r="AC52" s="116"/>
      <c r="AD52" s="116"/>
      <c r="AE52" s="116"/>
      <c r="AF52" s="116"/>
    </row>
    <row r="53" spans="1:32">
      <c r="A53" s="85" t="s">
        <v>64</v>
      </c>
      <c r="B53" s="124"/>
      <c r="C53" s="108">
        <v>5783.7056758478038</v>
      </c>
      <c r="D53" s="108">
        <v>5916.0291438581544</v>
      </c>
      <c r="E53" s="108">
        <v>6054.3383669077821</v>
      </c>
      <c r="F53" s="107"/>
      <c r="G53" s="109">
        <v>84.34</v>
      </c>
      <c r="H53" s="109">
        <v>84.34</v>
      </c>
      <c r="I53" s="109">
        <v>84.34</v>
      </c>
      <c r="J53" s="107"/>
      <c r="K53" s="118">
        <v>487.79773670100383</v>
      </c>
      <c r="L53" s="119">
        <v>498.95789799299672</v>
      </c>
      <c r="M53" s="119">
        <v>510.62289786500236</v>
      </c>
      <c r="N53" s="124"/>
      <c r="O53" s="120">
        <v>24.136263231998484</v>
      </c>
      <c r="P53" s="124"/>
      <c r="Q53" s="121">
        <v>511.93399993300227</v>
      </c>
      <c r="R53" s="122">
        <v>523.09416122499522</v>
      </c>
      <c r="S53" s="122">
        <v>534.75916109700086</v>
      </c>
      <c r="T53" s="115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1:32">
      <c r="A54" s="85" t="s">
        <v>65</v>
      </c>
      <c r="B54" s="124"/>
      <c r="C54" s="108">
        <v>3442.0920806497511</v>
      </c>
      <c r="D54" s="108">
        <v>3523.0691392103367</v>
      </c>
      <c r="E54" s="108">
        <v>3606.9385923405243</v>
      </c>
      <c r="F54" s="107"/>
      <c r="G54" s="109">
        <v>84.34</v>
      </c>
      <c r="H54" s="109">
        <v>84.34</v>
      </c>
      <c r="I54" s="109">
        <v>84.34</v>
      </c>
      <c r="J54" s="107"/>
      <c r="K54" s="118">
        <v>290.30604608200002</v>
      </c>
      <c r="L54" s="119">
        <v>297.1356512009998</v>
      </c>
      <c r="M54" s="119">
        <v>304.20920087799982</v>
      </c>
      <c r="N54" s="124"/>
      <c r="O54" s="120">
        <v>28.834380000000003</v>
      </c>
      <c r="P54" s="124"/>
      <c r="Q54" s="121">
        <v>319.14042608200003</v>
      </c>
      <c r="R54" s="122">
        <v>325.97003120099981</v>
      </c>
      <c r="S54" s="122">
        <v>333.04358087799983</v>
      </c>
      <c r="T54" s="115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1:32">
      <c r="A55" s="85" t="s">
        <v>66</v>
      </c>
      <c r="B55" s="107"/>
      <c r="C55" s="108">
        <v>2186</v>
      </c>
      <c r="D55" s="117">
        <v>2235.8551580033336</v>
      </c>
      <c r="E55" s="117">
        <v>2287.9655528100629</v>
      </c>
      <c r="F55" s="107"/>
      <c r="G55" s="109">
        <v>84.34</v>
      </c>
      <c r="H55" s="109">
        <v>84.34</v>
      </c>
      <c r="I55" s="109">
        <v>84.34</v>
      </c>
      <c r="J55" s="107"/>
      <c r="K55" s="118">
        <v>184.36724000000001</v>
      </c>
      <c r="L55" s="119">
        <v>188.57202402600117</v>
      </c>
      <c r="M55" s="119">
        <v>192.96701472400073</v>
      </c>
      <c r="N55" s="124"/>
      <c r="O55" s="120">
        <v>8.5127599960000371</v>
      </c>
      <c r="P55" s="124"/>
      <c r="Q55" s="121">
        <v>192.87999999599973</v>
      </c>
      <c r="R55" s="122">
        <v>197.08478402199964</v>
      </c>
      <c r="S55" s="122">
        <v>201.47977471999957</v>
      </c>
      <c r="T55" s="115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1:32">
      <c r="A56" s="85" t="s">
        <v>67</v>
      </c>
      <c r="B56" s="107"/>
      <c r="C56" s="108">
        <v>2983.207255329648</v>
      </c>
      <c r="D56" s="108">
        <v>3051.6640113884578</v>
      </c>
      <c r="E56" s="108">
        <v>3123.217464198432</v>
      </c>
      <c r="F56" s="107"/>
      <c r="G56" s="109">
        <v>84.34</v>
      </c>
      <c r="H56" s="109">
        <v>84.34</v>
      </c>
      <c r="I56" s="109">
        <v>84.34</v>
      </c>
      <c r="J56" s="107"/>
      <c r="K56" s="118">
        <v>251.6036999145025</v>
      </c>
      <c r="L56" s="119">
        <v>257.3773427205025</v>
      </c>
      <c r="M56" s="119">
        <v>263.41216093049576</v>
      </c>
      <c r="N56" s="124"/>
      <c r="O56" s="120">
        <v>13.242299995500133</v>
      </c>
      <c r="P56" s="124"/>
      <c r="Q56" s="121">
        <v>264.84599991000266</v>
      </c>
      <c r="R56" s="122">
        <v>270.61964271600266</v>
      </c>
      <c r="S56" s="122">
        <v>276.65446092599592</v>
      </c>
      <c r="T56" s="115"/>
      <c r="X56" s="116"/>
      <c r="Y56" s="116"/>
      <c r="Z56" s="116"/>
      <c r="AA56" s="116"/>
      <c r="AB56" s="116"/>
      <c r="AC56" s="116"/>
      <c r="AD56" s="116"/>
      <c r="AE56" s="116"/>
      <c r="AF56" s="116"/>
    </row>
    <row r="57" spans="1:32">
      <c r="A57" s="85" t="s">
        <v>68</v>
      </c>
      <c r="B57" s="107"/>
      <c r="C57" s="108">
        <v>2780.6930292666625</v>
      </c>
      <c r="D57" s="117">
        <v>2844.5026167221899</v>
      </c>
      <c r="E57" s="117">
        <v>2911.1986780098464</v>
      </c>
      <c r="F57" s="107"/>
      <c r="G57" s="109">
        <v>84.34</v>
      </c>
      <c r="H57" s="109">
        <v>84.34</v>
      </c>
      <c r="I57" s="109">
        <v>84.34</v>
      </c>
      <c r="J57" s="107"/>
      <c r="K57" s="118">
        <v>234.52365008835031</v>
      </c>
      <c r="L57" s="119">
        <v>239.90535069434949</v>
      </c>
      <c r="M57" s="119">
        <v>245.53049650335046</v>
      </c>
      <c r="N57" s="124"/>
      <c r="O57" s="120">
        <v>12.343350004650018</v>
      </c>
      <c r="P57" s="124"/>
      <c r="Q57" s="121">
        <v>246.86700009300071</v>
      </c>
      <c r="R57" s="122">
        <v>252.24870069899663</v>
      </c>
      <c r="S57" s="122">
        <v>257.87384650799828</v>
      </c>
      <c r="T57" s="115"/>
      <c r="X57" s="116"/>
      <c r="Y57" s="116"/>
      <c r="Z57" s="116"/>
      <c r="AA57" s="116"/>
      <c r="AB57" s="116"/>
      <c r="AC57" s="116"/>
      <c r="AD57" s="116"/>
      <c r="AE57" s="116"/>
      <c r="AF57" s="116"/>
    </row>
    <row r="58" spans="1:32">
      <c r="A58" s="85" t="s">
        <v>69</v>
      </c>
      <c r="B58" s="107"/>
      <c r="C58" s="108">
        <v>9250</v>
      </c>
      <c r="D58" s="117">
        <v>9460.7995904908421</v>
      </c>
      <c r="E58" s="117">
        <v>9681.134863172947</v>
      </c>
      <c r="F58" s="107"/>
      <c r="G58" s="109">
        <v>84.34</v>
      </c>
      <c r="H58" s="109">
        <v>84.34</v>
      </c>
      <c r="I58" s="109">
        <v>84.34</v>
      </c>
      <c r="J58" s="107"/>
      <c r="K58" s="118">
        <v>780.14499999999998</v>
      </c>
      <c r="L58" s="119">
        <v>797.92383746199766</v>
      </c>
      <c r="M58" s="119">
        <v>816.50691436000648</v>
      </c>
      <c r="N58" s="124"/>
      <c r="O58" s="120">
        <v>35.397999961997613</v>
      </c>
      <c r="P58" s="107"/>
      <c r="Q58" s="121">
        <v>815.54299996199904</v>
      </c>
      <c r="R58" s="122">
        <v>833.32183742399752</v>
      </c>
      <c r="S58" s="122">
        <v>851.90491432200906</v>
      </c>
      <c r="T58" s="115"/>
      <c r="X58" s="116"/>
      <c r="Y58" s="116"/>
      <c r="Z58" s="116"/>
      <c r="AA58" s="116"/>
      <c r="AB58" s="116"/>
      <c r="AC58" s="116"/>
      <c r="AD58" s="116"/>
      <c r="AE58" s="116"/>
      <c r="AF58" s="116"/>
    </row>
    <row r="59" spans="1:32">
      <c r="A59" s="85" t="s">
        <v>70</v>
      </c>
      <c r="B59" s="107"/>
      <c r="C59" s="108">
        <v>1822.1147696110843</v>
      </c>
      <c r="D59" s="108">
        <v>1863.6705320014187</v>
      </c>
      <c r="E59" s="108">
        <v>1907.1061013635176</v>
      </c>
      <c r="F59" s="107"/>
      <c r="G59" s="109">
        <v>84.34</v>
      </c>
      <c r="H59" s="109">
        <v>84.34</v>
      </c>
      <c r="I59" s="109">
        <v>84.34</v>
      </c>
      <c r="J59" s="107"/>
      <c r="K59" s="118">
        <v>153.67715966899885</v>
      </c>
      <c r="L59" s="119">
        <v>157.18197266899966</v>
      </c>
      <c r="M59" s="119">
        <v>160.84532858899908</v>
      </c>
      <c r="N59" s="124"/>
      <c r="O59" s="120">
        <v>7.0940800510002013</v>
      </c>
      <c r="P59" s="107"/>
      <c r="Q59" s="121">
        <v>160.77123971999904</v>
      </c>
      <c r="R59" s="122">
        <v>164.27605271999985</v>
      </c>
      <c r="S59" s="122">
        <v>167.93940863999927</v>
      </c>
      <c r="T59" s="115"/>
      <c r="X59" s="116"/>
      <c r="Y59" s="116"/>
      <c r="Z59" s="116"/>
      <c r="AA59" s="116"/>
      <c r="AB59" s="116"/>
      <c r="AC59" s="116"/>
      <c r="AD59" s="116"/>
      <c r="AE59" s="116"/>
      <c r="AF59" s="116"/>
    </row>
    <row r="60" spans="1:32">
      <c r="A60" s="125" t="s">
        <v>94</v>
      </c>
      <c r="B60" s="126"/>
      <c r="C60" s="127">
        <v>1239738.6736144538</v>
      </c>
      <c r="D60" s="127">
        <v>1261592.3854868857</v>
      </c>
      <c r="E60" s="127">
        <v>1291165.424848137</v>
      </c>
      <c r="F60" s="126"/>
      <c r="G60" s="128"/>
      <c r="H60" s="128"/>
      <c r="I60" s="128"/>
      <c r="J60" s="126"/>
      <c r="K60" s="129">
        <v>104559.559732643</v>
      </c>
      <c r="L60" s="130">
        <v>106402.70179196396</v>
      </c>
      <c r="M60" s="130">
        <v>108896.89193169186</v>
      </c>
      <c r="N60" s="126"/>
      <c r="O60" s="131">
        <v>7044.5467550830845</v>
      </c>
      <c r="P60" s="126"/>
      <c r="Q60" s="132">
        <v>111604.10648766611</v>
      </c>
      <c r="R60" s="133">
        <v>113447.24854696498</v>
      </c>
      <c r="S60" s="133">
        <v>115941.438686747</v>
      </c>
      <c r="Y60" s="116"/>
      <c r="Z60" s="116"/>
      <c r="AA60" s="116"/>
    </row>
    <row r="61" spans="1:32" customFormat="1" ht="12.75">
      <c r="O61" s="134"/>
    </row>
    <row r="62" spans="1:32" customFormat="1" ht="12.75"/>
    <row r="63" spans="1:32" customFormat="1" ht="12.75"/>
    <row r="64" spans="1:32" customFormat="1" ht="12.75"/>
    <row r="65" spans="10:25" customFormat="1" ht="12.75"/>
    <row r="66" spans="10:25" customFormat="1" ht="12.75"/>
    <row r="67" spans="10:2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</sheetData>
  <mergeCells count="1">
    <mergeCell ref="B1:S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&amp;L&amp;F / &amp;A&amp;RPage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Recettes &amp; charges</vt:lpstr>
      <vt:lpstr>Recettes &amp;charges détail</vt:lpstr>
      <vt:lpstr>Investissements</vt:lpstr>
      <vt:lpstr>Plan de transport</vt:lpstr>
      <vt:lpstr>Surfaces</vt:lpstr>
      <vt:lpstr>UO PMR &amp; embarquement</vt:lpstr>
      <vt:lpstr>SUGE</vt:lpstr>
      <vt:lpstr>'Plan de transport'!Impression_des_titres</vt:lpstr>
      <vt:lpstr>'Recettes &amp; charges'!Impression_des_titres</vt:lpstr>
      <vt:lpstr>'Recettes &amp;charges détail'!Impression_des_titres</vt:lpstr>
      <vt:lpstr>Surfaces!Impression_des_titres</vt:lpstr>
      <vt:lpstr>'UO PMR &amp; embarquement'!Impression_des_titres</vt:lpstr>
      <vt:lpstr>Investissements!Zone_d_impression</vt:lpstr>
      <vt:lpstr>'Plan de transport'!Zone_d_impression</vt:lpstr>
      <vt:lpstr>'Recettes &amp; charges'!Zone_d_impression</vt:lpstr>
      <vt:lpstr>'Recettes &amp;charges détail'!Zone_d_impression</vt:lpstr>
      <vt:lpstr>SUGE!Zone_d_impression</vt:lpstr>
      <vt:lpstr>Surfaces!Zone_d_impression</vt:lpstr>
      <vt:lpstr>'UO PMR &amp; embarquement'!Zone_d_impression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7809196G</dc:creator>
  <cp:lastModifiedBy>7809196G</cp:lastModifiedBy>
  <cp:lastPrinted>2018-07-25T07:31:43Z</cp:lastPrinted>
  <dcterms:created xsi:type="dcterms:W3CDTF">2018-05-09T14:48:15Z</dcterms:created>
  <dcterms:modified xsi:type="dcterms:W3CDTF">2018-07-25T07:58:28Z</dcterms:modified>
</cp:coreProperties>
</file>